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190" yWindow="49216" windowWidth="29040" windowHeight="15840" tabRatio="867" activeTab="0"/>
  </bookViews>
  <sheets>
    <sheet name="はじめに" sheetId="1" r:id="rId1"/>
    <sheet name="基本情報入力シート" sheetId="2" r:id="rId2"/>
    <sheet name="別紙様式2-1 計画書_総括表" sheetId="3" r:id="rId3"/>
    <sheet name="別紙様式2-2 個表_処遇" sheetId="4" r:id="rId4"/>
    <sheet name="別紙様式2-3 個表_特定" sheetId="5" r:id="rId5"/>
    <sheet name="数式用" sheetId="6" state="hidden" r:id="rId6"/>
    <sheet name="「手当」の考え方" sheetId="7" state="hidden" r:id="rId7"/>
  </sheets>
  <externalReferences>
    <externalReference r:id="rId10"/>
    <externalReference r:id="rId11"/>
    <externalReference r:id="rId12"/>
  </externalReferences>
  <definedNames>
    <definedName name="_xlnm._FilterDatabase" localSheetId="3" hidden="1">'別紙様式2-2 個表_処遇'!$L$11:$AH$11</definedName>
    <definedName name="_xlnm._FilterDatabase" localSheetId="4" hidden="1">'別紙様式2-3 個表_特定'!$L$11:$AI$11</definedName>
    <definedName name="_xlfn.IFERROR" hidden="1">#NAME?</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fullCalcOnLoad="1"/>
</workbook>
</file>

<file path=xl/comments3.xml><?xml version="1.0" encoding="utf-8"?>
<comments xmlns="http://schemas.openxmlformats.org/spreadsheetml/2006/main">
  <authors>
    <author>-</author>
    <author>厚生労働省ネットワークシステム</author>
  </authors>
  <commentList>
    <comment ref="AK15" authorId="0">
      <text>
        <r>
          <rPr>
            <b/>
            <sz val="10"/>
            <rFont val="MS P ゴシック"/>
            <family val="3"/>
          </rPr>
          <t>本様式2-1を完成させるには、「基本情報入力シート」「様式2-2」「様式2-3」から転記される情報が必要です。まずは上記ワークシートを完成させてください。</t>
        </r>
      </text>
    </comment>
    <comment ref="AK19" authorId="0">
      <text>
        <r>
          <rPr>
            <b/>
            <sz val="10"/>
            <rFont val="MS P ゴシック"/>
            <family val="3"/>
          </rPr>
          <t>該当する箇所にチェックをしてください。□をクリックするとチェックすることができます。その他の欄にある□についても同様です。</t>
        </r>
      </text>
    </comment>
    <comment ref="AK28" authorId="0">
      <text>
        <r>
          <rPr>
            <b/>
            <sz val="10"/>
            <rFont val="MS P ゴシック"/>
            <family val="3"/>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rFont val="MS P ゴシック"/>
            <family val="3"/>
          </rPr>
          <t>加算を取得する前年の１～12月の実績を入力してください</t>
        </r>
      </text>
    </comment>
    <comment ref="AK33" authorId="0">
      <text>
        <r>
          <rPr>
            <b/>
            <sz val="10"/>
            <rFont val="MS P ゴシック"/>
            <family val="3"/>
          </rPr>
          <t>加算を取得する前年の１～12月の実績を入力してください</t>
        </r>
      </text>
    </comment>
    <comment ref="AK34" authorId="0">
      <text>
        <r>
          <rPr>
            <b/>
            <sz val="10"/>
            <rFont val="MS P ゴシック"/>
            <family val="3"/>
          </rPr>
          <t>加算を取得する前年の１～12月の実績を入力してください</t>
        </r>
      </text>
    </comment>
    <comment ref="AK35" authorId="0">
      <text>
        <r>
          <rPr>
            <b/>
            <sz val="10"/>
            <rFont val="MS P ゴシック"/>
            <family val="3"/>
          </rPr>
          <t>加算を取得する前年の１～12月の実績を入力してください</t>
        </r>
      </text>
    </comment>
    <comment ref="AK36" authorId="0">
      <text>
        <r>
          <rPr>
            <b/>
            <sz val="10"/>
            <rFont val="MS P ゴシック"/>
            <family val="3"/>
          </rPr>
          <t>原則各年４月～翌年３月までの連続する期間を記入してください。なお、当該期間の月数は加算の対象月数を超えてはいけません。</t>
        </r>
      </text>
    </comment>
    <comment ref="AK49" authorId="0">
      <text>
        <r>
          <rPr>
            <b/>
            <sz val="10"/>
            <rFont val="MS P ゴシック"/>
            <family val="3"/>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rFont val="MS P ゴシック"/>
            <family val="3"/>
          </rPr>
          <t>加算を取得する前年の１～12月の実績を入力してください。</t>
        </r>
      </text>
    </comment>
    <comment ref="AK54" authorId="0">
      <text>
        <r>
          <rPr>
            <b/>
            <sz val="10"/>
            <rFont val="MS P ゴシック"/>
            <family val="3"/>
          </rPr>
          <t>加算を取得する前年の１～12月の実績を入力してください。</t>
        </r>
      </text>
    </comment>
    <comment ref="AK55" authorId="0">
      <text>
        <r>
          <rPr>
            <b/>
            <sz val="10"/>
            <rFont val="MS P ゴシック"/>
            <family val="3"/>
          </rPr>
          <t>加算を取得する前年の１～12月の実績を入力してください。</t>
        </r>
      </text>
    </comment>
    <comment ref="AK56" authorId="0">
      <text>
        <r>
          <rPr>
            <b/>
            <sz val="10"/>
            <rFont val="MS P ゴシック"/>
            <family val="3"/>
          </rPr>
          <t>加算を取得する前年の１～12月の実績を入力してください。</t>
        </r>
      </text>
    </comment>
    <comment ref="AK88" authorId="0">
      <text>
        <r>
          <rPr>
            <b/>
            <sz val="10"/>
            <rFont val="MS P ゴシック"/>
            <family val="3"/>
          </rPr>
          <t>継続申請の場合、必要事項を記載した上で、前年度に提出した計画書の内容と変更がない場合は「変更なし」にチェックをしてください。</t>
        </r>
      </text>
    </comment>
    <comment ref="AK99" authorId="0">
      <text>
        <r>
          <rPr>
            <b/>
            <sz val="10"/>
            <rFont val="MS P ゴシック"/>
            <family val="3"/>
          </rPr>
          <t>継続申請の場合、必要事項を記載した上で、前年度に提出した計画書の内容と変更がない場合は「変更なし」にチェックをしてください。</t>
        </r>
      </text>
    </comment>
    <comment ref="AK122" authorId="0">
      <text>
        <r>
          <rPr>
            <b/>
            <sz val="10"/>
            <rFont val="MS P ゴシック"/>
            <family val="3"/>
          </rPr>
          <t>継続申請の場合、必要事項を記載した上で、前年度に提出した計画書の内容と変更がない場合は「変更なし」にチェックをしてください。</t>
        </r>
      </text>
    </comment>
    <comment ref="AK147"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4"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6" authorId="0">
      <text>
        <r>
          <rPr>
            <b/>
            <sz val="10"/>
            <rFont val="MS P ゴシック"/>
            <family val="3"/>
          </rPr>
          <t>該当する周知方法をチェックしてください。今後の掲載を予定している場合には、「掲載予定」又は「予定」にチェックしてください。</t>
        </r>
      </text>
    </comment>
    <comment ref="L96" authorId="1">
      <text>
        <r>
          <rPr>
            <b/>
            <sz val="9"/>
            <rFont val="MS P ゴシック"/>
            <family val="3"/>
          </rPr>
          <t>年号（平成・令和）を選択して下さい。</t>
        </r>
      </text>
    </comment>
    <comment ref="AN65" authorId="1">
      <text>
        <r>
          <rPr>
            <b/>
            <sz val="9"/>
            <rFont val="MS P ゴシック"/>
            <family val="3"/>
          </rPr>
          <t>当該事業所（法人）で設定するグループ毎の配分比率を入力して下さい。</t>
        </r>
      </text>
    </comment>
    <comment ref="S68" authorId="1">
      <text>
        <r>
          <rPr>
            <b/>
            <sz val="10"/>
            <rFont val="MS P ゴシック"/>
            <family val="3"/>
          </rPr>
          <t>上記のいずれの配分方法にも当てはまらない場合は、当該事業所（法人）におけるグループ毎の配分額を記入して下さい。</t>
        </r>
      </text>
    </comment>
    <comment ref="E93" authorId="1">
      <text>
        <r>
          <rPr>
            <b/>
            <sz val="9"/>
            <rFont val="MS P ゴシック"/>
            <family val="3"/>
          </rPr>
          <t>初めて処遇改善加算を取得した後、より上位の加算区分を取得する際などに、数次にわたり賃金改善を行っている場合には、これまでに増額した分を含めて記載することができます。</t>
        </r>
      </text>
    </comment>
  </commentList>
</comments>
</file>

<file path=xl/comments4.xml><?xml version="1.0" encoding="utf-8"?>
<comments xmlns="http://schemas.openxmlformats.org/spreadsheetml/2006/main">
  <authors>
    <author>厚生労働省ネットワークシステム</author>
  </authors>
  <commentList>
    <comment ref="S9" authorId="0">
      <text>
        <r>
          <rPr>
            <b/>
            <sz val="10"/>
            <rFont val="MS P ゴシック"/>
            <family val="3"/>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厚生労働省ネットワークシステム</author>
  </authors>
  <commentList>
    <comment ref="S9" authorId="0">
      <text>
        <r>
          <rPr>
            <b/>
            <sz val="10"/>
            <rFont val="MS P ゴシック"/>
            <family val="3"/>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<sst xmlns="http://schemas.openxmlformats.org/spreadsheetml/2006/main" count="2193" uniqueCount="500">
  <si>
    <t>電話番号</t>
  </si>
  <si>
    <t>FAX番号</t>
  </si>
  <si>
    <t>円</t>
  </si>
  <si>
    <t>日</t>
  </si>
  <si>
    <t>月</t>
  </si>
  <si>
    <t>年</t>
  </si>
  <si>
    <t>法人名</t>
  </si>
  <si>
    <t>介護保険事業所番号</t>
  </si>
  <si>
    <t>〒</t>
  </si>
  <si>
    <t>フリガナ</t>
  </si>
  <si>
    <t>①</t>
  </si>
  <si>
    <t>②</t>
  </si>
  <si>
    <t>年</t>
  </si>
  <si>
    <t>月</t>
  </si>
  <si>
    <t>～</t>
  </si>
  <si>
    <t>⑤</t>
  </si>
  <si>
    <t>賃金改善実施期間</t>
  </si>
  <si>
    <t>月</t>
  </si>
  <si>
    <t>⑦</t>
  </si>
  <si>
    <t>.</t>
  </si>
  <si>
    <t>資質の向上</t>
  </si>
  <si>
    <t>年度）</t>
  </si>
  <si>
    <t>夜間対応型訪問介護</t>
  </si>
  <si>
    <t>地域密着型通所介護</t>
  </si>
  <si>
    <t>地域密着型特定施設入居者生活介護</t>
  </si>
  <si>
    <t>地域密着型介護老人福祉施設</t>
  </si>
  <si>
    <t>看護小規模多機能型居宅介護</t>
  </si>
  <si>
    <t>介護老人福祉施設</t>
  </si>
  <si>
    <t>介護老人保健施設</t>
  </si>
  <si>
    <t>介護療養型医療施設</t>
  </si>
  <si>
    <t>④</t>
  </si>
  <si>
    <t>その他</t>
  </si>
  <si>
    <t>賃金改善を行う給与項目中、「手当」の考え方</t>
  </si>
  <si>
    <t>　　　　</t>
  </si>
  <si>
    <t>（本加算額の賃金改善対象にできる「手当」とは）</t>
  </si>
  <si>
    <t>　　　　　(※退職手当  ・ 研修手当には充当できません）</t>
  </si>
  <si>
    <r>
      <rPr>
        <b/>
        <sz val="9"/>
        <rFont val="ＭＳ Ｐゴシック"/>
        <family val="3"/>
      </rPr>
      <t>Ｑ　「移動手当」　「待機手当」　「会議手当」</t>
    </r>
    <r>
      <rPr>
        <sz val="9"/>
        <rFont val="ＭＳ Ｐゴシック"/>
        <family val="3"/>
      </rPr>
      <t>は処遇改善加算額の賃金改善対象となるか。</t>
    </r>
  </si>
  <si>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</si>
  <si>
    <t xml:space="preserve">平成２７年度より対象外。
※資格取得に係わる費用は、加算に充てることは出来ません。対象外です。
「平成２７年度介護報酬改定に関するＱ＆Ａ（ｖｏｌ.2）（平成２７年４月３０日）」
問４２参照。
</t>
  </si>
  <si>
    <t>※研修手当　　</t>
  </si>
  <si>
    <t>【労働基準法】　労働時間の考え方</t>
  </si>
  <si>
    <t>使用者の指揮監督のもとにある時間をいい、サービスを提供している時間に限るものではなく、</t>
  </si>
  <si>
    <t>次のような時間も労働時間として適正に把握、管理する必要があります。</t>
  </si>
  <si>
    <t>・移動時間、業務報告書等の作成時間、待機時間、会議時間等</t>
  </si>
  <si>
    <r>
      <rPr>
        <b/>
        <sz val="9"/>
        <rFont val="ＭＳ Ｐゴシック"/>
        <family val="3"/>
      </rPr>
      <t>〇移動時間</t>
    </r>
    <r>
      <rPr>
        <sz val="9"/>
        <rFont val="ＭＳ Ｐゴシック"/>
        <family val="3"/>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</si>
  <si>
    <r>
      <rPr>
        <b/>
        <sz val="9"/>
        <rFont val="ＭＳ Ｐゴシック"/>
        <family val="3"/>
      </rPr>
      <t>〇業務報告書等の作成時間</t>
    </r>
    <r>
      <rPr>
        <sz val="9"/>
        <rFont val="ＭＳ Ｐゴシック"/>
        <family val="3"/>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</si>
  <si>
    <r>
      <rPr>
        <b/>
        <sz val="9"/>
        <rFont val="ＭＳ Ｐゴシック"/>
        <family val="3"/>
      </rPr>
      <t>〇待機時間</t>
    </r>
    <r>
      <rPr>
        <sz val="9"/>
        <rFont val="ＭＳ Ｐゴシック"/>
        <family val="3"/>
      </rPr>
      <t xml:space="preserve">
使用者が急な需要等に対応するため事業所等において待機を命じ、当該時間の自由利用が労働者に保障されていない場合、労働時間に該当し、賃金の支払いが必要となります。</t>
    </r>
  </si>
  <si>
    <r>
      <rPr>
        <b/>
        <sz val="9"/>
        <rFont val="ＭＳ Ｐゴシック"/>
        <family val="3"/>
      </rPr>
      <t>〇会議時間</t>
    </r>
    <r>
      <rPr>
        <sz val="9"/>
        <rFont val="ＭＳ Ｐゴシック"/>
        <family val="3"/>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</si>
  <si>
    <r>
      <rPr>
        <b/>
        <sz val="9"/>
        <rFont val="ＭＳ Ｐゴシック"/>
        <family val="3"/>
      </rPr>
      <t>Ｑ　「残業代」　「休日手当」　「夜勤手当」</t>
    </r>
    <r>
      <rPr>
        <sz val="9"/>
        <rFont val="ＭＳ Ｐゴシック"/>
        <family val="3"/>
      </rPr>
      <t>は処遇改善加算の賃金改善対象となるか。</t>
    </r>
  </si>
  <si>
    <t xml:space="preserve">Ａ　使用者が時間外労働をさせた場合には、割増賃金の支払いが必要です。労働基準法に基づく割増賃金に上乗せする「手当」を支払う計画であれば、本加算金の支給対象と考えられます。
</t>
  </si>
  <si>
    <t xml:space="preserve">       ※通所介護系サービスの夜勤（お泊りデイ）は、介護保険対象外のため賃金改善対象外となります。</t>
  </si>
  <si>
    <t>【労働基準法】　時間外労働とは？</t>
  </si>
  <si>
    <t>法定労働時間は、１日８時間、１週４０時間（一部の特例措置対象事業場について４４時間）と定められていますが、</t>
  </si>
  <si>
    <t>変形労働時間制を採用する場合を除いてこの時間を超えて労働させる場合は時間外労働となります。</t>
  </si>
  <si>
    <r>
      <rPr>
        <b/>
        <sz val="9"/>
        <rFont val="ＭＳ Ｐゴシック"/>
        <family val="3"/>
      </rPr>
      <t>〇時間外・休日及び深夜の割増賃金</t>
    </r>
    <r>
      <rPr>
        <sz val="9"/>
        <rFont val="ＭＳ Ｐゴシック"/>
        <family val="3"/>
      </rPr>
      <t xml:space="preserve">
時間外労働をさせた場合には、法定の割増賃金を支払わねばなりません。
・時間外、深夜（原則として午後１０時～午前５時）労働させた場合　⇒　２割５分以上
・法定休日に労働させた場合　⇒　３割５分以上</t>
    </r>
  </si>
  <si>
    <t>【労働基準法】　年次有給休暇の取得</t>
  </si>
  <si>
    <t>労働者が６ヶ月間継続勤務し、その６ヶ月間の全労働日の８割以上を出勤した場合には、継続し、または分割した</t>
  </si>
  <si>
    <t>１０労働日の有給休暇を与えなければなりません。（アルバイト、パート、嘱託等の場合も同様です。）</t>
  </si>
  <si>
    <r>
      <rPr>
        <b/>
        <sz val="9"/>
        <rFont val="ＭＳ Ｐゴシック"/>
        <family val="3"/>
      </rPr>
      <t>Ｑ　「健康診断の費用」</t>
    </r>
    <r>
      <rPr>
        <sz val="9"/>
        <rFont val="ＭＳ Ｐゴシック"/>
        <family val="3"/>
      </rPr>
      <t>は処遇改善加算の賃金改善対象となるか。</t>
    </r>
  </si>
  <si>
    <t>Ａ　健康診断の費用については、本加算の賃金改善対象となりません。
※別紙様式2-2、キャリアパス要件等届出書(2)職場環境等要件の
「労働環境・処遇の改善」の中の健康診断に法定外の健診は充てることは可能です。</t>
  </si>
  <si>
    <t>【労働安全衛生法】　【労働安全衛生規則】　定期健康診断等について</t>
  </si>
  <si>
    <t>非正規労働者も含め、常時使用する労働者に対しては、「雇入れの際」「１年以内ごとに１回（特定業務に従事する者に</t>
  </si>
  <si>
    <t>ついては、６か月以内ごとに１回）」定期に健康診断を実施しなければなりません。</t>
  </si>
  <si>
    <t>サービス区分</t>
  </si>
  <si>
    <t>研修の受講やキャリア段位制度と人事考課との連動</t>
  </si>
  <si>
    <t>小規模事業者の共同による採用・人事ローテーション・研修のための制度構築</t>
  </si>
  <si>
    <t>キャリアパス要件に該当する事項（キャリアパス要件を満たしていない介護事業者に限る）</t>
  </si>
  <si>
    <t>労働環境・
処遇の改善</t>
  </si>
  <si>
    <t>新人介護職員の早期離職防止のためのエルダー・メンター（新人指導担当者）制度等導入</t>
  </si>
  <si>
    <t>雇用管理改善のため管理者の労働・安全衛生法規、休暇・休職制度に係る研修受講等による雇用管理改善対策の充実</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</si>
  <si>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</si>
  <si>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介護職員の腰痛対策を含む負担軽減のための介護ロボットやリフト等の介護機器等導入</t>
  </si>
  <si>
    <t>子育てとの両立を目指す者のための育児休業制度等の充実、事業所内保育施設の整備</t>
  </si>
  <si>
    <t>ミーティング等による職場内コミュニケーションの円滑化による個々の介護職員の気づきを踏まえた勤務環境やケア内容の改善</t>
  </si>
  <si>
    <t>事故・トラブルへの対応マニュアル等の作成による責任の所在の明確化</t>
  </si>
  <si>
    <t>健康診断・こころの健康等の健康管理面の強化、職員休憩室・分煙スペース等の整備</t>
  </si>
  <si>
    <t>介護サービス情報公表制度の活用による経営・人材育成理念の見える化</t>
  </si>
  <si>
    <t>障害を有する者でも働きやすい職場環境構築や勤務シフト配慮</t>
  </si>
  <si>
    <t>地域の児童・生徒や住民との交流による地域包括ケアの一員としてのモチベーション向上</t>
  </si>
  <si>
    <t>非正規職員から正規職員への転換</t>
  </si>
  <si>
    <t>職員の増員による業務負担の軽減</t>
  </si>
  <si>
    <t>訪問介護</t>
  </si>
  <si>
    <t>通所介護</t>
  </si>
  <si>
    <t>介護医療院</t>
  </si>
  <si>
    <t>令和</t>
  </si>
  <si>
    <t>③</t>
  </si>
  <si>
    <t>特定加算Ⅰ</t>
  </si>
  <si>
    <t>特定加算Ⅱ</t>
  </si>
  <si>
    <t>⑥</t>
  </si>
  <si>
    <t>人</t>
  </si>
  <si>
    <t>⑧</t>
  </si>
  <si>
    <t>ホームページ
への掲載</t>
  </si>
  <si>
    <t>その他の方法
による掲示等</t>
  </si>
  <si>
    <t>その他：</t>
  </si>
  <si>
    <t>「介護サービス情報公表システム」への掲載</t>
  </si>
  <si>
    <t>事業所・施設の建物で、外部から見える場所への掲示</t>
  </si>
  <si>
    <t>①</t>
  </si>
  <si>
    <t>（２）介護職員等特定処遇改善加算</t>
  </si>
  <si>
    <t>（１）介護職員処遇改善加算</t>
  </si>
  <si>
    <t>その他</t>
  </si>
  <si>
    <t>（</t>
  </si>
  <si>
    <t>）</t>
  </si>
  <si>
    <t>具体的な取組内容</t>
  </si>
  <si>
    <t>基本給</t>
  </si>
  <si>
    <t>賞与</t>
  </si>
  <si>
    <t>賃金改善を行う給与の種類</t>
  </si>
  <si>
    <t>就業規則の見直し</t>
  </si>
  <si>
    <t>（賃金改善に関する規定内容）</t>
  </si>
  <si>
    <t>月</t>
  </si>
  <si>
    <t>実施済</t>
  </si>
  <si>
    <t>予定</t>
  </si>
  <si>
    <t>イ　介護職員処遇改善加算</t>
  </si>
  <si>
    <t>加算Ⅰ・Ⅱの場合は必ず「該当」</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</si>
  <si>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</si>
  <si>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</si>
  <si>
    <t>分類</t>
  </si>
  <si>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</si>
  <si>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</si>
  <si>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</si>
  <si>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</si>
  <si>
    <t>その他（</t>
  </si>
  <si>
    <t>ヶ月）</t>
  </si>
  <si>
    <t>訪問介護</t>
  </si>
  <si>
    <t>特定加算Ⅰ</t>
  </si>
  <si>
    <t>特定加算Ⅱ</t>
  </si>
  <si>
    <t>その他(</t>
  </si>
  <si>
    <t>)</t>
  </si>
  <si>
    <t>該当</t>
  </si>
  <si>
    <t>非該当</t>
  </si>
  <si>
    <t>※当該取組の内容について下記に記載すること</t>
  </si>
  <si>
    <t>介護職員処遇改善計画書・介護職員等特定処遇改善計画書（令和</t>
  </si>
  <si>
    <t>サービス名</t>
  </si>
  <si>
    <t>　</t>
  </si>
  <si>
    <t>証明する資料の例</t>
  </si>
  <si>
    <t>会議録、周知文書</t>
  </si>
  <si>
    <t>就業規則、給与規程</t>
  </si>
  <si>
    <t>給与明細</t>
  </si>
  <si>
    <t>以下の点を確認し、全ての項目にチェックして下さい。</t>
  </si>
  <si>
    <t>人（見込）</t>
  </si>
  <si>
    <t xml:space="preserve">
</t>
  </si>
  <si>
    <t>介護職員処遇改善加算の取得状況</t>
  </si>
  <si>
    <t>加算Ⅱ</t>
  </si>
  <si>
    <t>自社のホームページに掲載</t>
  </si>
  <si>
    <t>介護福祉士配置等要件</t>
  </si>
  <si>
    <t>加算Ⅰ</t>
  </si>
  <si>
    <t>加算Ⅱ</t>
  </si>
  <si>
    <t>加算Ⅲ</t>
  </si>
  <si>
    <t>加算Ⅳ</t>
  </si>
  <si>
    <t>加算Ⅴ</t>
  </si>
  <si>
    <t>サービス提供体制強化加算等の算定状況に応じた加算率</t>
  </si>
  <si>
    <t>令和</t>
  </si>
  <si>
    <t>⑤</t>
  </si>
  <si>
    <t>加算Ⅰ</t>
  </si>
  <si>
    <t>別紙様式２－２</t>
  </si>
  <si>
    <t>介護職員処遇改善加算</t>
  </si>
  <si>
    <t>表１　加算算定対象サービス</t>
  </si>
  <si>
    <t>キャリアパス要件等の適合状況に応じた
加算率</t>
  </si>
  <si>
    <t>新規・継続の別</t>
  </si>
  <si>
    <t>新規</t>
  </si>
  <si>
    <t>⑤</t>
  </si>
  <si>
    <t>加算Ⅰの場合は必ず「該当」</t>
  </si>
  <si>
    <t>介護職員について、経験若しくは資格等に応じて昇給する仕組み又は一定の基準に基づき定期に昇給を判定する仕組みを設けている。</t>
  </si>
  <si>
    <t>月～令和</t>
  </si>
  <si>
    <t>①</t>
  </si>
  <si>
    <t>②</t>
  </si>
  <si>
    <t>平均賃金改善額</t>
  </si>
  <si>
    <t>③</t>
  </si>
  <si>
    <t>中途採用者（他産業からの転職者、主婦層、中高年齢者等）に特化した人事制度の確立（勤務シフトの配慮、短時間正規職員制度の導入等）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</si>
  <si>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</si>
  <si>
    <t>【記入上の注意】</t>
  </si>
  <si>
    <t>・</t>
  </si>
  <si>
    <t>手当（新設）</t>
  </si>
  <si>
    <t>手当（既存の増額）</t>
  </si>
  <si>
    <t>代表者</t>
  </si>
  <si>
    <t>職名</t>
  </si>
  <si>
    <t>氏名</t>
  </si>
  <si>
    <t>提出先</t>
  </si>
  <si>
    <t>確認項目</t>
  </si>
  <si>
    <t>新規・
継続
の別</t>
  </si>
  <si>
    <t>訪問型サービス（独自）</t>
  </si>
  <si>
    <t>通所型サービス（独自）</t>
  </si>
  <si>
    <t>・加算対象事業所に関する情報</t>
  </si>
  <si>
    <t>名称</t>
  </si>
  <si>
    <t>法人住所</t>
  </si>
  <si>
    <t>法人代表者</t>
  </si>
  <si>
    <t>通し番号</t>
  </si>
  <si>
    <t>介護保険事業所番号</t>
  </si>
  <si>
    <t>住所１（番地・住居番号まで）</t>
  </si>
  <si>
    <t>住所２（建物名等）</t>
  </si>
  <si>
    <t>－</t>
  </si>
  <si>
    <t>指定権者名</t>
  </si>
  <si>
    <t>事業所名</t>
  </si>
  <si>
    <t>サービス名</t>
  </si>
  <si>
    <t>加算率(c)</t>
  </si>
  <si>
    <t>算定対象月(d)</t>
  </si>
  <si>
    <r>
      <t>一月あたり
介護報酬総単位数</t>
    </r>
    <r>
      <rPr>
        <sz val="9"/>
        <color indexed="8"/>
        <rFont val="ＭＳ Ｐゴシック"/>
        <family val="3"/>
      </rPr>
      <t xml:space="preserve">(※)
</t>
    </r>
    <r>
      <rPr>
        <sz val="11"/>
        <color indexed="8"/>
        <rFont val="ＭＳ Ｐゴシック"/>
        <family val="3"/>
      </rPr>
      <t>[単位](a)</t>
    </r>
  </si>
  <si>
    <t>１単位あたりの単価[円](b)</t>
  </si>
  <si>
    <t>１単位あたりの
単価[円](b)</t>
  </si>
  <si>
    <t>３　加算対象事業所に関する情報</t>
  </si>
  <si>
    <t>提出先</t>
  </si>
  <si>
    <t>介護職員等特定処遇改善加算（特定加算）</t>
  </si>
  <si>
    <t>〒結合</t>
  </si>
  <si>
    <t>●次の情報を本シートの黄色セルに入力することで、各様式に自動的に転記されます。</t>
  </si>
  <si>
    <t>介護職員処遇改善計画書・介護職員等特定処遇改善計画書作成用　基本情報入力シート</t>
  </si>
  <si>
    <t>【注意】本シートは様式作成用のため、提出は不要です。</t>
  </si>
  <si>
    <t>１単位
あたりの
単価[円]
(b)</t>
  </si>
  <si>
    <t>加算率(e)</t>
  </si>
  <si>
    <t>算定対象月(f)</t>
  </si>
  <si>
    <t>↓隠し列</t>
  </si>
  <si>
    <t>○○ケアサービス</t>
  </si>
  <si>
    <t>代表取締役</t>
  </si>
  <si>
    <t>通所介護</t>
  </si>
  <si>
    <t>介護保険事業所名称０１</t>
  </si>
  <si>
    <t>介護保険事業所名称０２</t>
  </si>
  <si>
    <t>※　</t>
  </si>
  <si>
    <t>経験・技能のある
介護職員(A)</t>
  </si>
  <si>
    <t>その他の職種(C)</t>
  </si>
  <si>
    <t>加算相当額を適切に配分するための賃金改善ルールを定めました。</t>
  </si>
  <si>
    <t>処遇改善加算として給付される額は、職員の賃金改善のために全額支出します。</t>
  </si>
  <si>
    <t>本計画書の内容を雇用する全ての職員に対して周知しました。</t>
  </si>
  <si>
    <t>変更なし</t>
  </si>
  <si>
    <t>・</t>
  </si>
  <si>
    <t>事業所名</t>
  </si>
  <si>
    <t>単価</t>
  </si>
  <si>
    <t>年間配分額</t>
  </si>
  <si>
    <t>(A)</t>
  </si>
  <si>
    <t>(B)</t>
  </si>
  <si>
    <t>(C)</t>
  </si>
  <si>
    <t>【入力上の注意】</t>
  </si>
  <si>
    <t>配分比率</t>
  </si>
  <si>
    <t>(A)のみ</t>
  </si>
  <si>
    <t>(A)及び(B)</t>
  </si>
  <si>
    <t>(A)(B)(C)全て</t>
  </si>
  <si>
    <t>　○下表の「配分比率」欄には、当該事業所で設定する値を入力すること。</t>
  </si>
  <si>
    <t>別紙様式２－３</t>
  </si>
  <si>
    <t>※要件Ⅲを満たす（加算Ⅰを算定する）場合、昇給する仕組みを具体的に記載している就業規則等について、指定権者からの求めがあった場合には速やかに提出できるよう、適切に保管すること。</t>
  </si>
  <si>
    <t>賃金改善を行う職員の範囲</t>
  </si>
  <si>
    <t>経験・技能のある介護職員の考え方</t>
  </si>
  <si>
    <t>　※①、③、④　別紙様式２－３のとおり、②　別紙２－２のとおり</t>
  </si>
  <si>
    <t>書類作成担当者</t>
  </si>
  <si>
    <t>法人名</t>
  </si>
  <si>
    <t>フリガナ</t>
  </si>
  <si>
    <t>E-mail</t>
  </si>
  <si>
    <t>連絡先</t>
  </si>
  <si>
    <t>法人所在地</t>
  </si>
  <si>
    <t>氏名</t>
  </si>
  <si>
    <t>連絡先</t>
  </si>
  <si>
    <t>e-mail</t>
  </si>
  <si>
    <t>aaa@aaa.aa.jp</t>
  </si>
  <si>
    <t>書類作成
担当者</t>
  </si>
  <si>
    <t>加算対象となる職員の勤務体制及び資格要件を確認しました。</t>
  </si>
  <si>
    <t>労働基準法、労働災害補償保険法、最低賃金法、労働安全衛生法、雇用保険法その他の労働に関する法令に違反し、罰金以上の刑に処せられていません。</t>
  </si>
  <si>
    <t>労働保険料の納付が適正に行われています。</t>
  </si>
  <si>
    <t>―</t>
  </si>
  <si>
    <t>労働保険関係成立届、確定保険料申告書</t>
  </si>
  <si>
    <t>・提出先に関する情報</t>
  </si>
  <si>
    <t>・基本情報</t>
  </si>
  <si>
    <t>１　提出先に関する情報</t>
  </si>
  <si>
    <t>２　基本情報</t>
  </si>
  <si>
    <t>各証明資料は、指定権者からの求めがあった場合には、速やかに提出すること。</t>
  </si>
  <si>
    <t>※</t>
  </si>
  <si>
    <t>※　</t>
  </si>
  <si>
    <t>本表への虚偽記載の他、介護職員処遇改善加算及び介護職員等特定処遇改善加算の請求に関して不正があった場合は、介護報酬の返還や指定取消となる場合がある。</t>
  </si>
  <si>
    <t>(</t>
  </si>
  <si>
    <t>か月</t>
  </si>
  <si>
    <t>令和</t>
  </si>
  <si>
    <t>円</t>
  </si>
  <si>
    <t>　実施している周知方法について、チェック（✔）すること。</t>
  </si>
  <si>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</si>
  <si>
    <t>(A)経験・技能のある介護職員</t>
  </si>
  <si>
    <t>(B)他の介護職員</t>
  </si>
  <si>
    <t>(C)その他の職種</t>
  </si>
  <si>
    <t>賃金規程の見直し</t>
  </si>
  <si>
    <t>賃金規程の見直し</t>
  </si>
  <si>
    <t>※本計画に記載された金額は見込額であり、提出後の運営状況(利用者数等)、人員配置状況(職員数等)その他の事由により変動があり得る。</t>
  </si>
  <si>
    <t>（上記取組の開始時期）</t>
  </si>
  <si>
    <t>　</t>
  </si>
  <si>
    <t>令和</t>
  </si>
  <si>
    <t>年</t>
  </si>
  <si>
    <t>月～令和</t>
  </si>
  <si>
    <t>月</t>
  </si>
  <si>
    <t>（</t>
  </si>
  <si>
    <t>ヶ月）</t>
  </si>
  <si>
    <t>下表に必要事項を入力してください。記入内容が別紙様式2-2及び別紙2-3に反映されます。</t>
  </si>
  <si>
    <t>⇒下表に必要事項を入力してください。記入内容が別紙様式2-1に反映されます。</t>
  </si>
  <si>
    <t>別紙様式２－１</t>
  </si>
  <si>
    <t>元</t>
  </si>
  <si>
    <t>○実務経験が３年以上の介護職員に対し、実務者研修の受講費用として、○○万円を支給
○介護福祉士国家試験対策として、法人内で資格取得のための研修会を実施</t>
  </si>
  <si>
    <t>代表取締役</t>
  </si>
  <si>
    <t>○○　○○</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</si>
  <si>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</si>
  <si>
    <t xml:space="preserve"> （(A)にチェック（✔）がない場合その理由）</t>
  </si>
  <si>
    <t>その他：</t>
  </si>
  <si>
    <t>一月あたり介護報酬総単位数[単位](a)</t>
  </si>
  <si>
    <t>算定する介護職員等特定処遇改善加算の区分</t>
  </si>
  <si>
    <t>算定する介護職員処遇改善加算の区分</t>
  </si>
  <si>
    <t>介護職員処遇改善加算（処遇改善加算）</t>
  </si>
  <si>
    <t>１　基本情報＜共通＞</t>
  </si>
  <si>
    <t>２　賃金改善計画について＜共通＞</t>
  </si>
  <si>
    <t>　○前年度の一月当たり常勤換算数(i)に対して、加算見込額(c)を当該配分比率で賃金改善を行う場合の</t>
  </si>
  <si>
    <t>一月当たり平均賃金額算出用</t>
  </si>
  <si>
    <t>処遇改善加算・特定加算の算定届出に係る提出先（指定権者）の名称を入力してください。</t>
  </si>
  <si>
    <t>賃金改善の見込額(ⅰ-ⅱ）</t>
  </si>
  <si>
    <r>
      <t>「一月あたり介護報酬総単位数」には、 前年１月から12月までの１年間の介護報酬総単位数（各種加算減算を含む。ただし、</t>
    </r>
    <r>
      <rPr>
        <u val="single"/>
        <sz val="11"/>
        <rFont val="ＭＳ Ｐゴシック"/>
        <family val="3"/>
      </rPr>
      <t>処遇改善加算及び特定加算は除く。</t>
    </r>
    <r>
      <rPr>
        <sz val="11"/>
        <rFont val="ＭＳ Ｐゴシック"/>
        <family val="3"/>
      </rPr>
      <t>）を12で除したもの（12ヶ月に満たない場合は、一月あたりの標準的な単位数として見込まれるもの）を記載すること。</t>
    </r>
  </si>
  <si>
    <t>事業所の所在地</t>
  </si>
  <si>
    <t>都道府県</t>
  </si>
  <si>
    <t>市区町村</t>
  </si>
  <si>
    <t>都道府県</t>
  </si>
  <si>
    <t>市区町村</t>
  </si>
  <si>
    <t>　　介護職員等特定処遇改善加算額（見込額）の合計[円]</t>
  </si>
  <si>
    <t>介護職員等特定処遇改善計画書（施設・事業所別個表）</t>
  </si>
  <si>
    <t>介護職員処遇改善計画書（施設・事業所別個表）</t>
  </si>
  <si>
    <t>※前年度に提出した計画書の記載内容から変更がない場合は「変更なし」にチェック（✔）</t>
  </si>
  <si>
    <t>４　職場環境等要件について＜共通＞　</t>
  </si>
  <si>
    <t>５　見える化要件について＜特定加算＞　</t>
  </si>
  <si>
    <t>独自の賃金改善の具体的な取組内容</t>
  </si>
  <si>
    <t>介護職員処遇改善加算の見込額
(a×b×c×d)
[円]</t>
  </si>
  <si>
    <t>介護職員等特定処遇改善加算の見込額
(a×b×e×f)
[円]</t>
  </si>
  <si>
    <t>年度介護職員処遇改善加算の見込額</t>
  </si>
  <si>
    <t>(ア)前年度の介護職員の賃金の総額</t>
  </si>
  <si>
    <t>ⅰ）特定加算の算定により賃金改善を行った場合の賃金の総額（見込額）</t>
  </si>
  <si>
    <t>(ア)前年度の賃金の総額</t>
  </si>
  <si>
    <t>介護職員処遇改善計画書・介護職員等特定処遇改善計画書　作成にあたっての入力シート等の説明</t>
  </si>
  <si>
    <t>ワークシート名（左からの順）</t>
  </si>
  <si>
    <t>枚数</t>
  </si>
  <si>
    <t>ワークシートの入力の順番（推奨）</t>
  </si>
  <si>
    <t>説明</t>
  </si>
  <si>
    <t>-</t>
  </si>
  <si>
    <t>・本様式の内容と使い方を説明しています。</t>
  </si>
  <si>
    <t>不要</t>
  </si>
  <si>
    <t>基本情報入力シート</t>
  </si>
  <si>
    <t>様式2-1 計画書_総括表</t>
  </si>
  <si>
    <t>提出</t>
  </si>
  <si>
    <t>様式2-3 個表_特定</t>
  </si>
  <si>
    <t>２　書類の作成方法</t>
  </si>
  <si>
    <t>●従来の計画書からの主な変更点・注意点は下記のとおりです。</t>
  </si>
  <si>
    <r>
      <t>・</t>
    </r>
    <r>
      <rPr>
        <b/>
        <sz val="14"/>
        <rFont val="ＭＳ Ｐゴシック"/>
        <family val="3"/>
      </rPr>
      <t>原則、本様式を用いて</t>
    </r>
    <r>
      <rPr>
        <sz val="14"/>
        <rFont val="ＭＳ Ｐゴシック"/>
        <family val="3"/>
      </rPr>
      <t>計画書を作成してください。</t>
    </r>
  </si>
  <si>
    <r>
      <t>・</t>
    </r>
    <r>
      <rPr>
        <b/>
        <sz val="14"/>
        <rFont val="ＭＳ Ｐゴシック"/>
        <family val="3"/>
      </rPr>
      <t>根拠資料の提出は</t>
    </r>
    <r>
      <rPr>
        <sz val="14"/>
        <rFont val="ＭＳ Ｐゴシック"/>
        <family val="3"/>
      </rPr>
      <t>、保管の有無をチェックリストで確認することで</t>
    </r>
    <r>
      <rPr>
        <b/>
        <sz val="14"/>
        <rFont val="ＭＳ Ｐゴシック"/>
        <family val="3"/>
      </rPr>
      <t>原則不要</t>
    </r>
    <r>
      <rPr>
        <sz val="14"/>
        <rFont val="ＭＳ Ｐゴシック"/>
        <family val="3"/>
      </rPr>
      <t>です。</t>
    </r>
  </si>
  <si>
    <r>
      <t>・複数事業所を一括して申請する際の</t>
    </r>
    <r>
      <rPr>
        <b/>
        <sz val="14"/>
        <rFont val="ＭＳ Ｐゴシック"/>
        <family val="3"/>
      </rPr>
      <t>指定権者別・都道府県別一覧表は不要</t>
    </r>
    <r>
      <rPr>
        <sz val="14"/>
        <rFont val="ＭＳ Ｐゴシック"/>
        <family val="3"/>
      </rPr>
      <t>となりました。</t>
    </r>
  </si>
  <si>
    <r>
      <t>・特定加算の</t>
    </r>
    <r>
      <rPr>
        <b/>
        <sz val="14"/>
        <rFont val="ＭＳ Ｐゴシック"/>
        <family val="3"/>
      </rPr>
      <t>平均賃金改善額</t>
    </r>
    <r>
      <rPr>
        <sz val="14"/>
        <rFont val="ＭＳ Ｐゴシック"/>
        <family val="3"/>
      </rPr>
      <t>について、計算方法が変更されました。（下図参照）</t>
    </r>
  </si>
  <si>
    <t>従来</t>
  </si>
  <si>
    <t>見直し案</t>
  </si>
  <si>
    <t>計画</t>
  </si>
  <si>
    <t>実績</t>
  </si>
  <si>
    <t>介護福祉士配置等要件</t>
  </si>
  <si>
    <t>特定事業所加算（I）</t>
  </si>
  <si>
    <t>特定事業所加算（II）</t>
  </si>
  <si>
    <t>-</t>
  </si>
  <si>
    <t>サービス提供体制強化加算（I）イ</t>
  </si>
  <si>
    <t>入居継続支援加算</t>
  </si>
  <si>
    <t>日常生活継続支援加算（I）</t>
  </si>
  <si>
    <t>日常生活継続支援加算（II）</t>
  </si>
  <si>
    <t>サービス提供体制強化加算（Ⅲ）</t>
  </si>
  <si>
    <t>&lt;-</t>
  </si>
  <si>
    <t>！この欄が○でない場合、賃金改善の見込額が要件を満たしていません。</t>
  </si>
  <si>
    <t>いずれも取得していない</t>
  </si>
  <si>
    <t>（「月額平均８万円の処遇改善又は改善後の賃金が年額440万円以上となる者」を設定できない場合その理由）</t>
  </si>
  <si>
    <t>小規模事業所等で加算額全体が少額であるため。</t>
  </si>
  <si>
    <t>職員全体の賃金水準が低く、直ちに月額平均８万円等まで賃金を引き上げることが困難であるため。</t>
  </si>
  <si>
    <t>）</t>
  </si>
  <si>
    <t>ロ　介護職員等特定処遇改善加算　</t>
  </si>
  <si>
    <t>所要額（丸め前）</t>
  </si>
  <si>
    <t>丸め値との差額</t>
  </si>
  <si>
    <t>切捨分（年額）</t>
  </si>
  <si>
    <t>配分比率要件</t>
  </si>
  <si>
    <t>なし</t>
  </si>
  <si>
    <t>(A)/(B)</t>
  </si>
  <si>
    <t>(B)/(C)</t>
  </si>
  <si>
    <t>(A)/(C)(参考)</t>
  </si>
  <si>
    <t>(A)のみ実施</t>
  </si>
  <si>
    <t>円</t>
  </si>
  <si>
    <t>）</t>
  </si>
  <si>
    <t>(A)及び(B)を実施</t>
  </si>
  <si>
    <t>(A)(B)(C)全て実施</t>
  </si>
  <si>
    <t>上記以外の方法で実施</t>
  </si>
  <si>
    <t>サービス提供体制強化加算（Ⅱ）イ</t>
  </si>
  <si>
    <t>勤務体制表、介護福祉士登録証</t>
  </si>
  <si>
    <t>　 　グループ毎の平均賃金改善月額が算出され、計画書に反映される。</t>
  </si>
  <si>
    <t>算定する加算の区分</t>
  </si>
  <si>
    <t>算定する特定加算の区分</t>
  </si>
  <si>
    <t>（当該事業所において賃金改善内容の根拠となる規則・規程）</t>
  </si>
  <si>
    <t>　　　資格・手当等に含めて賃金改善を行う場合は、その旨を記載すること。</t>
  </si>
  <si>
    <t>イ</t>
  </si>
  <si>
    <t>ロ</t>
  </si>
  <si>
    <t>ハ</t>
  </si>
  <si>
    <t>３　キャリアパス要件について＜処遇改善加算＞　</t>
  </si>
  <si>
    <t>イの実現のための具体的な取組内容
（該当する項目にチェック（✔）した上で、具体的な内容を記載）</t>
  </si>
  <si>
    <t>①</t>
  </si>
  <si>
    <t>②</t>
  </si>
  <si>
    <t>③</t>
  </si>
  <si>
    <t>②</t>
  </si>
  <si>
    <t>介護職員の任用における職位、職責又は職務内容等の要件を定めている。</t>
  </si>
  <si>
    <t>イに掲げる職位、職責又は職務内容等に応じた賃金体系を定めている。</t>
  </si>
  <si>
    <t>ロ</t>
  </si>
  <si>
    <t>イについて、全ての介護職員に周知している。</t>
  </si>
  <si>
    <t>イ、ロについて、就業規則等の明確な根拠規定を書面で整備し、全ての介護職員に周知している。</t>
  </si>
  <si>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</si>
  <si>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</si>
  <si>
    <t>キャリアパス要件Ⅱの資質向上の目標及び具体的な計画を定めました。</t>
  </si>
  <si>
    <t>資質向上のための計画</t>
  </si>
  <si>
    <t>様式2-2 個表_処遇</t>
  </si>
  <si>
    <t>　　介護職員処遇改善加算額（見込額）の合計［円］</t>
  </si>
  <si>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</si>
  <si>
    <t>／</t>
  </si>
  <si>
    <t>／</t>
  </si>
  <si>
    <t>掲載予定</t>
  </si>
  <si>
    <t>予定</t>
  </si>
  <si>
    <t>区分変更</t>
  </si>
  <si>
    <t>継続</t>
  </si>
  <si>
    <t>(右欄の額は③欄の額を上回ること）</t>
  </si>
  <si>
    <t>介護職員処遇改善加算の算定対象月</t>
  </si>
  <si>
    <t>(エ)前年度の各介護サービス事業者等の独自の賃金改善額</t>
  </si>
  <si>
    <t>ⅰ）介護職員処遇改善加算の算定により賃金改善を行った場合の介護職員の賃金の総額（見込額）</t>
  </si>
  <si>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</si>
  <si>
    <t>特定加算の算定対象月</t>
  </si>
  <si>
    <t>(右欄の額は⑤欄の額を上回ること）</t>
  </si>
  <si>
    <t>他の介護職員(B)</t>
  </si>
  <si>
    <t>月額平均８万円の賃金改善となる者又は改善後の賃金が年額440万円となる者</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</si>
  <si>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</si>
  <si>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２）⑥ⅰ）の｢特定加算の算定により賃金改善を行った場合の賃金の総額(見込額)｣及びⅱ）(ア)の「前年度の賃金の総額」には、特定加算による賃金改善に伴う法定福利費等の事業主負担の増加分を含めることができる。</t>
  </si>
  <si>
    <t>(イ)前年度の介護職員処遇改善加算の加算の総額</t>
  </si>
  <si>
    <t>(ウ)前年度の介護職員等特定処遇改善加算の加算の総額</t>
  </si>
  <si>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</si>
  <si>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</si>
  <si>
    <t>（当該事業所における賃金改善の内容の根拠となる規則・規程）</t>
  </si>
  <si>
    <t>　※前年度に提出した計画書から変更がある場合には、変更箇所を下線とするなど明確にすること。</t>
  </si>
  <si>
    <t>　※上記の根拠規程のうち、賃金改善に関する部分を記載すること。</t>
  </si>
  <si>
    <t>（１）④ⅱ）(エ)又は（２）⑥ⅱ）(エ)の「前年度の各介護サービス事業者等の独自の賃金改善額」に計上する場合は記載</t>
  </si>
  <si>
    <t>独自の賃金改善額の算定根拠</t>
  </si>
  <si>
    <t>ハ　各介護サービス事業者等による処遇改善加算、特定加算の配分を除く賃金改善</t>
  </si>
  <si>
    <t>次の要件について該当するものにチェック（✔）し、必要事項を具体的に記載すること。</t>
  </si>
  <si>
    <t>キャリアパス要件Ⅰ　次のイからハまでのすべての基準を満たす。</t>
  </si>
  <si>
    <t>キャリアパス要件Ⅱ　次のイとロ両方の基準を満たす。</t>
  </si>
  <si>
    <t>キャリアパス要件Ⅲ　次のイとロ両方の基準を満たす。</t>
  </si>
  <si>
    <t>　</t>
  </si>
  <si>
    <t>※　別紙様式２－２のとおり</t>
  </si>
  <si>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</si>
  <si>
    <t>平成</t>
  </si>
  <si>
    <r>
      <t>　【本計画書で提出する加算】　</t>
    </r>
    <r>
      <rPr>
        <sz val="8"/>
        <rFont val="ＭＳ Ｐ明朝"/>
        <family val="1"/>
      </rPr>
      <t>※加算名をチェックすること。</t>
    </r>
  </si>
  <si>
    <r>
      <t>賃金改善の見込額</t>
    </r>
    <r>
      <rPr>
        <sz val="8"/>
        <rFont val="ＭＳ Ｐ明朝"/>
        <family val="1"/>
      </rPr>
      <t>(ⅰ-ⅱ）</t>
    </r>
  </si>
  <si>
    <r>
      <t>ⅱ）前年度の介護職員の賃金の総額（処遇改善加算等を取得し実施される賃金改善額及び独自の賃金改善額を除く）</t>
    </r>
    <r>
      <rPr>
        <b/>
        <sz val="8.5"/>
        <rFont val="ＭＳ Ｐ明朝"/>
        <family val="1"/>
      </rPr>
      <t>【基準額１】</t>
    </r>
    <r>
      <rPr>
        <sz val="8.5"/>
        <rFont val="ＭＳ Ｐ明朝"/>
        <family val="1"/>
      </rPr>
      <t>(ア)ｰ(イ)ｰ(ウ)ｰ(エ)</t>
    </r>
  </si>
  <si>
    <r>
      <t>(ウ)前年度の介護職員等特定処遇改善加算の加算の総額(</t>
    </r>
    <r>
      <rPr>
        <u val="single"/>
        <sz val="8.5"/>
        <rFont val="ＭＳ Ｐ明朝"/>
        <family val="1"/>
      </rPr>
      <t>その他の職種に支払われた額を除く)</t>
    </r>
  </si>
  <si>
    <r>
      <t>（１）④ⅰ）の「介護職員処遇改善加算の算定により賃金改善を行った場合の介護職員の賃金の総額（見込額）」には、</t>
    </r>
    <r>
      <rPr>
        <u val="single"/>
        <sz val="8"/>
        <rFont val="ＭＳ Ｐ明朝"/>
        <family val="1"/>
      </rPr>
      <t>特定加算を取得し実施される賃金の改善見込み額を除いた額</t>
    </r>
    <r>
      <rPr>
        <sz val="8"/>
        <rFont val="ＭＳ Ｐ明朝"/>
        <family val="1"/>
      </rPr>
      <t>を記載すること。</t>
    </r>
  </si>
  <si>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val="single"/>
        <sz val="8"/>
        <rFont val="ＭＳ Ｐ明朝"/>
        <family val="1"/>
      </rPr>
      <t>特定加算の加算の総額については、その他の職種に支給された額を除く。</t>
    </r>
    <r>
      <rPr>
        <sz val="8"/>
        <rFont val="ＭＳ Ｐ明朝"/>
        <family val="1"/>
      </rPr>
      <t>）</t>
    </r>
  </si>
  <si>
    <r>
      <t xml:space="preserve">介護福祉士の配置等要件
</t>
    </r>
    <r>
      <rPr>
        <sz val="7"/>
        <rFont val="ＭＳ Ｐ明朝"/>
        <family val="1"/>
      </rPr>
      <t>※サービス提供体制強化加算等の算定状況</t>
    </r>
  </si>
  <si>
    <r>
      <t>年度介護職員等特定処遇改善加算の見込額</t>
    </r>
    <r>
      <rPr>
        <sz val="8"/>
        <rFont val="ＭＳ Ｐ明朝"/>
        <family val="1"/>
      </rPr>
      <t>(g)</t>
    </r>
  </si>
  <si>
    <r>
      <t>ⅱ）前年度の賃金の総額（処遇改善加算等を取得し実施される賃金改善額及び独自の賃金改善額を除く）</t>
    </r>
    <r>
      <rPr>
        <b/>
        <sz val="8.5"/>
        <rFont val="ＭＳ Ｐ明朝"/>
        <family val="1"/>
      </rPr>
      <t>【基準額２】</t>
    </r>
    <r>
      <rPr>
        <sz val="8.5"/>
        <rFont val="ＭＳ Ｐ明朝"/>
        <family val="1"/>
      </rPr>
      <t>(ア)ｰ(イ)ｰ(ウ)ｰ(エ)</t>
    </r>
  </si>
  <si>
    <r>
      <t>ⅰ）前年度の賃金の総額（処遇改善加算等を取得し実施される賃金改善額及び独自の賃金改善額を除く）</t>
    </r>
    <r>
      <rPr>
        <sz val="8"/>
        <rFont val="ＭＳ Ｐ明朝"/>
        <family val="1"/>
      </rPr>
      <t>(h)</t>
    </r>
  </si>
  <si>
    <r>
      <t>ⅱ）前年度の常勤換算職員数</t>
    </r>
    <r>
      <rPr>
        <sz val="8"/>
        <rFont val="ＭＳ Ｐ明朝"/>
        <family val="1"/>
      </rPr>
      <t>(i)</t>
    </r>
  </si>
  <si>
    <r>
      <t>ⅲ）前年度の一月当たりの常勤換算職員数</t>
    </r>
    <r>
      <rPr>
        <sz val="8"/>
        <rFont val="ＭＳ Ｐ明朝"/>
        <family val="1"/>
      </rPr>
      <t>(j)</t>
    </r>
  </si>
  <si>
    <r>
      <t>ⅳ）前年度のグループ毎の平均賃金額(月額)【基準額３】</t>
    </r>
    <r>
      <rPr>
        <sz val="8"/>
        <rFont val="ＭＳ Ｐ明朝"/>
        <family val="1"/>
      </rPr>
      <t>(h)/(i)</t>
    </r>
  </si>
  <si>
    <r>
      <t>ⅴ）グループ毎の平均賃金改善額(月額)(g)/(j)/(k)</t>
    </r>
    <r>
      <rPr>
        <sz val="8"/>
        <rFont val="ＭＳ Ｐ明朝"/>
        <family val="1"/>
      </rPr>
      <t xml:space="preserve">
</t>
    </r>
    <r>
      <rPr>
        <sz val="9"/>
        <rFont val="ＭＳ Ｐ明朝"/>
        <family val="1"/>
      </rPr>
      <t xml:space="preserve">
</t>
    </r>
    <r>
      <rPr>
        <sz val="8"/>
        <rFont val="ＭＳ Ｐ明朝"/>
        <family val="1"/>
      </rPr>
      <t>※予定している配分方法について選択すること。（</t>
    </r>
    <r>
      <rPr>
        <u val="single"/>
        <sz val="8"/>
        <rFont val="ＭＳ Ｐ明朝"/>
        <family val="1"/>
      </rPr>
      <t>いずれか1つ</t>
    </r>
    <r>
      <rPr>
        <sz val="8"/>
        <rFont val="ＭＳ Ｐ明朝"/>
        <family val="1"/>
      </rPr>
      <t>）
※当該年度の特定加算の見込額と前年度の一月当たりの常勤換算方法により算出した職員数から算出した一人当たり配分額(月額)。(括弧内はグループ毎に配分可能な加算総額(年額))</t>
    </r>
  </si>
  <si>
    <r>
      <t>賃金改善実施期間</t>
    </r>
    <r>
      <rPr>
        <sz val="8"/>
        <rFont val="ＭＳ Ｐ明朝"/>
        <family val="1"/>
      </rPr>
      <t>(k)</t>
    </r>
  </si>
  <si>
    <r>
      <t>（２）⑥ⅰ）の「特定加算の算定により賃金改善を行った場合の賃金の総額(見込額)」には、</t>
    </r>
    <r>
      <rPr>
        <u val="single"/>
        <sz val="8"/>
        <rFont val="ＭＳ Ｐ明朝"/>
        <family val="1"/>
      </rPr>
      <t>処遇改善加算を取得し実施される賃金改善額を除いた額を記載</t>
    </r>
    <r>
      <rPr>
        <sz val="8"/>
        <rFont val="ＭＳ Ｐ明朝"/>
        <family val="1"/>
      </rPr>
      <t>すること。</t>
    </r>
  </si>
  <si>
    <r>
      <t>（３）</t>
    </r>
    <r>
      <rPr>
        <b/>
        <sz val="10"/>
        <rFont val="ＭＳ Ｐ明朝"/>
        <family val="1"/>
      </rPr>
      <t>賃金改善を行う賃金項目及び方法　</t>
    </r>
  </si>
  <si>
    <r>
      <t>　※前年度に提出した計画書から変更がある場合には、変更箇所を</t>
    </r>
    <r>
      <rPr>
        <u val="single"/>
        <sz val="8"/>
        <rFont val="ＭＳ Ｐ明朝"/>
        <family val="1"/>
      </rPr>
      <t>下線</t>
    </r>
    <r>
      <rPr>
        <sz val="8"/>
        <rFont val="ＭＳ Ｐ明朝"/>
        <family val="1"/>
      </rPr>
      <t>とするなど明確にすること。</t>
    </r>
  </si>
  <si>
    <r>
      <t>資質向上のための計画に沿って、研修機会の提供又は技術指導等を実施するとともに、介護職員の能力評価を行う。　</t>
    </r>
    <r>
      <rPr>
        <sz val="8"/>
        <rFont val="ＭＳ Ｐ明朝"/>
        <family val="1"/>
      </rPr>
      <t>※当該取組の内容について下記に記載すること</t>
    </r>
  </si>
  <si>
    <r>
      <rPr>
        <b/>
        <sz val="8"/>
        <rFont val="ＭＳ Ｐ明朝"/>
        <family val="1"/>
      </rPr>
      <t>【処遇改善加算】</t>
    </r>
    <r>
      <rPr>
        <sz val="8"/>
        <rFont val="ＭＳ Ｐ明朝"/>
        <family val="1"/>
      </rPr>
      <t xml:space="preserve">
平成20年10月から現在までに実施した事項について、全体で</t>
    </r>
    <r>
      <rPr>
        <b/>
        <u val="single"/>
        <sz val="8"/>
        <rFont val="ＭＳ Ｐ明朝"/>
        <family val="1"/>
      </rPr>
      <t>必ず１つ以上</t>
    </r>
    <r>
      <rPr>
        <sz val="8"/>
        <rFont val="ＭＳ Ｐ明朝"/>
        <family val="1"/>
      </rPr>
      <t xml:space="preserve">にチェック(✔)すること。 (ただし、記載するに当たっては、選択したキャリアパスに関する要件で求められている事項と重複する事項を記載しないこと。)
</t>
    </r>
    <r>
      <rPr>
        <b/>
        <sz val="8"/>
        <rFont val="ＭＳ Ｐ明朝"/>
        <family val="1"/>
      </rPr>
      <t>【特定加算】</t>
    </r>
    <r>
      <rPr>
        <sz val="8"/>
        <rFont val="ＭＳ Ｐ明朝"/>
        <family val="1"/>
      </rPr>
      <t xml:space="preserve">
平成20年10月から現在までに実施した事項について、必ず</t>
    </r>
    <r>
      <rPr>
        <b/>
        <u val="single"/>
        <sz val="8"/>
        <rFont val="ＭＳ Ｐ明朝"/>
        <family val="1"/>
      </rPr>
      <t>全て</t>
    </r>
    <r>
      <rPr>
        <sz val="8"/>
        <rFont val="ＭＳ Ｐ明朝"/>
        <family val="1"/>
      </rPr>
      <t>にチェック（✔）すること。複数の取組を行い、「資質の向上」、「労働環境・処遇の改善」及び「その他」について、</t>
    </r>
    <r>
      <rPr>
        <b/>
        <u val="single"/>
        <sz val="8"/>
        <rFont val="ＭＳ Ｐ明朝"/>
        <family val="1"/>
      </rPr>
      <t>それぞれ１つ以上の取組を行う</t>
    </r>
    <r>
      <rPr>
        <sz val="8"/>
        <rFont val="ＭＳ Ｐ明朝"/>
        <family val="1"/>
      </rPr>
      <t>こと。　※処遇改善加算と特定加算とで、別の取組を行うことは要しない。</t>
    </r>
  </si>
  <si>
    <t>計画書の記載内容に虚偽がないことを証明するとともに、記載内容を証明する資料を適切に保管していることを誓約します。</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</si>
  <si>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</si>
  <si>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</si>
  <si>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</si>
  <si>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</si>
  <si>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</si>
  <si>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</si>
  <si>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（介護予防）短期入所療養介護（病院等（老健以外）)</t>
  </si>
  <si>
    <t>（介護予防）短期入所療養介護（老健）</t>
  </si>
  <si>
    <t>（介護予防）短期入所生活介護</t>
  </si>
  <si>
    <t>（介護予防）短期入所療養介護（医療院）</t>
  </si>
  <si>
    <t>介護職員等特定処遇改善加算</t>
  </si>
  <si>
    <t>定期巡回･随時対応型訪問介護看護</t>
  </si>
  <si>
    <t>令和２年度以降の処遇改善加算等に係る計画書の作成方法をご説明しています</t>
  </si>
  <si>
    <t>提出の要否</t>
  </si>
  <si>
    <t>はじめに</t>
  </si>
  <si>
    <t>-</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</si>
  <si>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</si>
  <si>
    <t>③</t>
  </si>
  <si>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</si>
  <si>
    <t>―（一括申請する事業所数により異なる）</t>
  </si>
  <si>
    <t>・介護職員処遇改善加算について、事業所毎の情報を入力します。
・事業所毎に新規・継続の別、加算区分、対象期間等を入力します。
・基本情報入力シートの次に入力してください。</t>
  </si>
  <si>
    <t>②</t>
  </si>
  <si>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</si>
  <si>
    <t>・介護職員処遇改善計画書と介護職員等特定処遇改善計画書を一本化しました。</t>
  </si>
  <si>
    <r>
      <t>・「賃金改善の見込額」の比較対象となる年度は、</t>
    </r>
    <r>
      <rPr>
        <b/>
        <sz val="14"/>
        <rFont val="ＭＳ Ｐゴシック"/>
        <family val="3"/>
      </rPr>
      <t>「初めて加算を取得する（した）前年度」から「（申請の）前年度」</t>
    </r>
    <r>
      <rPr>
        <sz val="14"/>
        <rFont val="ＭＳ Ｐゴシック"/>
        <family val="3"/>
      </rPr>
      <t>となりました。</t>
    </r>
  </si>
  <si>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</si>
  <si>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手加算に係るものを除く。）本欄に記載した賃金改善については、「（３）ハ　各介護サービス事業者等による処遇改善加算、特定加算の配分を除く賃金改善」欄に支給額、方法等の具体的な賃金改善の内容を記載すること。</t>
  </si>
  <si>
    <t>宇陀市榛原下井足１７番地の３</t>
  </si>
  <si>
    <t>宇陀　花子</t>
  </si>
  <si>
    <t>ウダ　タロウ</t>
  </si>
  <si>
    <t>宇陀　太郎</t>
  </si>
  <si>
    <t>０７４５－８２－８０００</t>
  </si>
  <si>
    <t>０７４５－８２－８０００</t>
  </si>
  <si>
    <t>奈良県</t>
  </si>
  <si>
    <t>宇陀市</t>
  </si>
  <si>
    <t>宇陀市</t>
  </si>
  <si>
    <t>地域密着型通所介護</t>
  </si>
  <si>
    <t>認知症対応型通所介護</t>
  </si>
  <si>
    <t>宇陀市</t>
  </si>
  <si>
    <t>地域密着型通所介護</t>
  </si>
  <si>
    <t>認知症対応型通所介護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</si>
</sst>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
    <numFmt numFmtId="180" formatCode="0.00_ "/>
    <numFmt numFmtId="181" formatCode="0.000_);[Red]\(0.000\)"/>
    <numFmt numFmtId="182" formatCode="#,##0.0_ "/>
  </numFmts>
  <fonts count="102">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9"/>
      <name val="ＭＳ Ｐゴシック"/>
      <family val="3"/>
    </font>
    <font>
      <sz val="8"/>
      <name val="ＭＳ Ｐゴシック"/>
      <family val="3"/>
    </font>
    <font>
      <b/>
      <sz val="10"/>
      <name val="ＭＳ Ｐゴシック"/>
      <family val="3"/>
    </font>
    <font>
      <b/>
      <sz val="11"/>
      <name val="ＭＳ Ｐゴシック"/>
      <family val="3"/>
    </font>
    <font>
      <b/>
      <sz val="9"/>
      <name val="ＭＳ Ｐゴシック"/>
      <family val="3"/>
    </font>
    <font>
      <sz val="10.5"/>
      <name val="ＭＳ Ｐゴシック"/>
      <family val="3"/>
    </font>
    <font>
      <sz val="9"/>
      <color indexed="8"/>
      <name val="ＭＳ Ｐゴシック"/>
      <family val="3"/>
    </font>
    <font>
      <b/>
      <sz val="11"/>
      <color indexed="10"/>
      <name val="ＭＳ Ｐゴシック"/>
      <family val="3"/>
    </font>
    <font>
      <u val="single"/>
      <sz val="11"/>
      <color indexed="12"/>
      <name val="ＭＳ Ｐゴシック"/>
      <family val="3"/>
    </font>
    <font>
      <u val="single"/>
      <sz val="11"/>
      <name val="ＭＳ Ｐゴシック"/>
      <family val="3"/>
    </font>
    <font>
      <sz val="20"/>
      <color indexed="8"/>
      <name val="ＭＳ Ｐゴシック"/>
      <family val="3"/>
    </font>
    <font>
      <sz val="14"/>
      <color indexed="8"/>
      <name val="ＭＳ Ｐゴシック"/>
      <family val="3"/>
    </font>
    <font>
      <sz val="26"/>
      <name val="ＭＳ Ｐゴシック"/>
      <family val="3"/>
    </font>
    <font>
      <b/>
      <sz val="20"/>
      <name val="ＭＳ Ｐゴシック"/>
      <family val="3"/>
    </font>
    <font>
      <b/>
      <sz val="16"/>
      <color indexed="9"/>
      <name val="ＭＳ Ｐゴシック"/>
      <family val="3"/>
    </font>
    <font>
      <b/>
      <sz val="14"/>
      <name val="ＭＳ Ｐゴシック"/>
      <family val="3"/>
    </font>
    <font>
      <sz val="10.5"/>
      <name val="ＭＳ ゴシック"/>
      <family val="3"/>
    </font>
    <font>
      <b/>
      <sz val="20"/>
      <name val="ＭＳ ゴシック"/>
      <family val="3"/>
    </font>
    <font>
      <sz val="12"/>
      <name val="ＭＳ ゴシック"/>
      <family val="3"/>
    </font>
    <font>
      <b/>
      <sz val="14"/>
      <color indexed="10"/>
      <name val="ＭＳ Ｐゴシック"/>
      <family val="3"/>
    </font>
    <font>
      <b/>
      <sz val="10"/>
      <name val="MS P ゴシック"/>
      <family val="3"/>
    </font>
    <font>
      <b/>
      <sz val="9"/>
      <name val="MS P ゴシック"/>
      <family val="3"/>
    </font>
    <font>
      <sz val="9"/>
      <name val="ＭＳ Ｐ明朝"/>
      <family val="1"/>
    </font>
    <font>
      <sz val="11"/>
      <name val="ＭＳ Ｐ明朝"/>
      <family val="1"/>
    </font>
    <font>
      <sz val="10"/>
      <name val="ＭＳ Ｐ明朝"/>
      <family val="1"/>
    </font>
    <font>
      <sz val="14"/>
      <name val="ＭＳ Ｐ明朝"/>
      <family val="1"/>
    </font>
    <font>
      <b/>
      <sz val="11"/>
      <name val="ＭＳ Ｐ明朝"/>
      <family val="1"/>
    </font>
    <font>
      <sz val="10"/>
      <color indexed="9"/>
      <name val="ＭＳ Ｐ明朝"/>
      <family val="1"/>
    </font>
    <font>
      <b/>
      <sz val="9"/>
      <name val="ＭＳ Ｐ明朝"/>
      <family val="1"/>
    </font>
    <font>
      <sz val="8"/>
      <name val="ＭＳ Ｐ明朝"/>
      <family val="1"/>
    </font>
    <font>
      <sz val="11"/>
      <color indexed="9"/>
      <name val="ＭＳ Ｐ明朝"/>
      <family val="1"/>
    </font>
    <font>
      <b/>
      <sz val="8"/>
      <name val="ＭＳ Ｐ明朝"/>
      <family val="1"/>
    </font>
    <font>
      <b/>
      <sz val="11"/>
      <color indexed="9"/>
      <name val="ＭＳ Ｐ明朝"/>
      <family val="1"/>
    </font>
    <font>
      <sz val="8.5"/>
      <name val="ＭＳ Ｐ明朝"/>
      <family val="1"/>
    </font>
    <font>
      <b/>
      <sz val="8.5"/>
      <name val="ＭＳ Ｐ明朝"/>
      <family val="1"/>
    </font>
    <font>
      <u val="single"/>
      <sz val="8.5"/>
      <name val="ＭＳ Ｐ明朝"/>
      <family val="1"/>
    </font>
    <font>
      <sz val="6"/>
      <name val="ＭＳ Ｐ明朝"/>
      <family val="1"/>
    </font>
    <font>
      <u val="single"/>
      <sz val="8"/>
      <name val="ＭＳ Ｐ明朝"/>
      <family val="1"/>
    </font>
    <font>
      <sz val="7"/>
      <name val="ＭＳ Ｐ明朝"/>
      <family val="1"/>
    </font>
    <font>
      <sz val="12"/>
      <name val="ＭＳ Ｐ明朝"/>
      <family val="1"/>
    </font>
    <font>
      <b/>
      <sz val="10"/>
      <name val="ＭＳ Ｐ明朝"/>
      <family val="1"/>
    </font>
    <font>
      <sz val="9"/>
      <color indexed="60"/>
      <name val="ＭＳ Ｐ明朝"/>
      <family val="1"/>
    </font>
    <font>
      <u val="single"/>
      <sz val="9"/>
      <name val="ＭＳ Ｐ明朝"/>
      <family val="1"/>
    </font>
    <font>
      <sz val="8.5"/>
      <color indexed="60"/>
      <name val="ＭＳ Ｐ明朝"/>
      <family val="1"/>
    </font>
    <font>
      <b/>
      <sz val="9.5"/>
      <name val="ＭＳ Ｐ明朝"/>
      <family val="1"/>
    </font>
    <font>
      <sz val="6.5"/>
      <name val="ＭＳ Ｐ明朝"/>
      <family val="1"/>
    </font>
    <font>
      <b/>
      <u val="single"/>
      <sz val="8"/>
      <name val="ＭＳ Ｐ明朝"/>
      <family val="1"/>
    </font>
    <font>
      <sz val="7.5"/>
      <name val="ＭＳ Ｐ明朝"/>
      <family val="1"/>
    </font>
    <font>
      <b/>
      <sz val="10.5"/>
      <name val="ＭＳ Ｐ明朝"/>
      <family val="1"/>
    </font>
    <font>
      <sz val="10.5"/>
      <name val="ＭＳ Ｐ明朝"/>
      <family val="1"/>
    </font>
    <font>
      <b/>
      <sz val="9"/>
      <color indexed="8"/>
      <name val="ＭＳ Ｐ明朝"/>
      <family val="1"/>
    </font>
    <font>
      <b/>
      <sz val="10.5"/>
      <color indexed="60"/>
      <name val="ＭＳ Ｐ明朝"/>
      <family val="1"/>
    </font>
    <font>
      <b/>
      <sz val="12"/>
      <name val="ＭＳ Ｐ明朝"/>
      <family val="1"/>
    </font>
    <font>
      <u val="single"/>
      <sz val="11"/>
      <color indexed="20"/>
      <name val="ＭＳ Ｐゴシック"/>
      <family val="3"/>
    </font>
    <font>
      <sz val="24"/>
      <color indexed="8"/>
      <name val="ＭＳ Ｐゴシック"/>
      <family val="3"/>
    </font>
    <font>
      <b/>
      <sz val="18"/>
      <color indexed="8"/>
      <name val="ＭＳ Ｐゴシック"/>
      <family val="3"/>
    </font>
    <font>
      <b/>
      <sz val="18"/>
      <color indexed="8"/>
      <name val="Calibri"/>
      <family val="2"/>
    </font>
    <font>
      <b/>
      <sz val="14"/>
      <color indexed="8"/>
      <name val="ＭＳ Ｐゴシック"/>
      <family val="3"/>
    </font>
    <font>
      <b/>
      <sz val="16"/>
      <color indexed="8"/>
      <name val="ＭＳ Ｐゴシック"/>
      <family val="3"/>
    </font>
    <font>
      <sz val="11"/>
      <color indexed="8"/>
      <name val="Calibri"/>
      <family val="2"/>
    </font>
    <font>
      <sz val="6"/>
      <color indexed="8"/>
      <name val="Calibri"/>
      <family val="2"/>
    </font>
    <font>
      <sz val="9"/>
      <name val="Meiryo UI"/>
      <family val="3"/>
    </font>
    <font>
      <u val="single"/>
      <sz val="11"/>
      <color theme="10"/>
      <name val="ＭＳ Ｐゴシック"/>
      <family val="3"/>
    </font>
    <font>
      <sz val="11"/>
      <color theme="1"/>
      <name val="Calibri"/>
      <family val="3"/>
    </font>
    <font>
      <u val="single"/>
      <sz val="11"/>
      <color theme="11"/>
      <name val="ＭＳ Ｐゴシック"/>
      <family val="3"/>
    </font>
    <font>
      <sz val="11"/>
      <name val="Calibri"/>
      <family val="3"/>
    </font>
    <font>
      <sz val="10.5"/>
      <name val="Calibri"/>
      <family val="3"/>
    </font>
    <font>
      <sz val="10"/>
      <name val="Calibri"/>
      <family val="3"/>
    </font>
    <font>
      <sz val="9"/>
      <name val="Calibri"/>
      <family val="3"/>
    </font>
    <font>
      <b/>
      <sz val="11"/>
      <color rgb="FFFF0000"/>
      <name val="ＭＳ Ｐゴシック"/>
      <family val="3"/>
    </font>
    <font>
      <sz val="14"/>
      <color theme="1"/>
      <name val="Calibri"/>
      <family val="3"/>
    </font>
    <font>
      <b/>
      <sz val="14"/>
      <color rgb="FFFF0000"/>
      <name val="Calibri"/>
      <family val="3"/>
    </font>
    <font>
      <sz val="10"/>
      <color theme="0"/>
      <name val="ＭＳ Ｐ明朝"/>
      <family val="1"/>
    </font>
    <font>
      <sz val="11"/>
      <color theme="0"/>
      <name val="ＭＳ Ｐ明朝"/>
      <family val="1"/>
    </font>
    <font>
      <b/>
      <sz val="11"/>
      <color theme="0"/>
      <name val="ＭＳ Ｐ明朝"/>
      <family val="1"/>
    </font>
    <font>
      <sz val="20"/>
      <color theme="1"/>
      <name val="Calibri"/>
      <family val="3"/>
    </font>
    <font>
      <b/>
      <sz val="16"/>
      <color theme="0"/>
      <name val="Calibri"/>
      <family val="3"/>
    </font>
    <font>
      <sz val="11"/>
      <color theme="1"/>
      <name val="ＭＳ Ｐゴシック"/>
      <family val="3"/>
    </font>
    <font>
      <b/>
      <sz val="9"/>
      <color theme="1"/>
      <name val="ＭＳ Ｐ明朝"/>
      <family val="1"/>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
      <patternFill patternType="solid">
        <fgColor theme="0"/>
        <bgColor indexed="64"/>
      </patternFill>
    </fill>
    <fill>
      <patternFill patternType="solid">
        <fgColor rgb="FFFFC000"/>
        <bgColor indexed="64"/>
      </patternFill>
    </fill>
    <fill>
      <patternFill patternType="solid">
        <fgColor theme="9" tint="0.7999799847602844"/>
        <bgColor indexed="64"/>
      </patternFill>
    </fill>
    <fill>
      <patternFill patternType="solid">
        <fgColor indexed="41"/>
        <bgColor indexed="64"/>
      </patternFill>
    </fill>
    <fill>
      <patternFill patternType="solid">
        <fgColor rgb="FFFFFF00"/>
        <bgColor indexed="64"/>
      </patternFill>
    </fill>
  </fills>
  <borders count="1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thin"/>
    </border>
    <border>
      <left style="thin"/>
      <right style="thin"/>
      <top/>
      <bottom/>
    </border>
    <border>
      <left style="hair"/>
      <right style="hair"/>
      <top style="thin"/>
      <bottom style="thin"/>
    </border>
    <border>
      <left style="hair"/>
      <right style="thin"/>
      <top style="thin"/>
      <bottom style="thin"/>
    </border>
    <border>
      <left style="thin"/>
      <right/>
      <top style="thin"/>
      <bottom style="thin"/>
    </border>
    <border>
      <left style="medium"/>
      <right style="hair"/>
      <top style="thin"/>
      <bottom style="thin"/>
    </border>
    <border>
      <left style="hair"/>
      <right/>
      <top style="thin"/>
      <bottom style="thin"/>
    </border>
    <border>
      <left style="medium"/>
      <right/>
      <top style="medium"/>
      <bottom style="medium"/>
    </border>
    <border>
      <left/>
      <right/>
      <top style="medium"/>
      <bottom style="medium"/>
    </border>
    <border>
      <left style="medium"/>
      <right style="hair"/>
      <top style="medium"/>
      <bottom style="thin"/>
    </border>
    <border>
      <left style="hair"/>
      <right style="hair"/>
      <top style="medium"/>
      <bottom style="thin"/>
    </border>
    <border>
      <left style="hair"/>
      <right style="thin"/>
      <top style="medium"/>
      <bottom style="thin"/>
    </border>
    <border>
      <left style="thin"/>
      <right style="thin"/>
      <top style="medium"/>
      <bottom style="thin"/>
    </border>
    <border>
      <left style="thin"/>
      <right style="medium"/>
      <top style="medium"/>
      <bottom style="thin"/>
    </border>
    <border>
      <left style="medium"/>
      <right style="hair"/>
      <top style="thin"/>
      <bottom style="medium"/>
    </border>
    <border>
      <left style="hair"/>
      <right style="hair"/>
      <top style="thin"/>
      <bottom style="medium"/>
    </border>
    <border>
      <left style="hair"/>
      <right style="thin"/>
      <top style="thin"/>
      <bottom style="medium"/>
    </border>
    <border>
      <left/>
      <right/>
      <top style="thin"/>
      <bottom style="thin"/>
    </border>
    <border>
      <left/>
      <right/>
      <top style="thin"/>
      <bottom style="medium"/>
    </border>
    <border>
      <left style="thin"/>
      <right style="medium"/>
      <top/>
      <bottom style="thin"/>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hair"/>
      <right/>
      <top style="hair"/>
      <bottom style="hair"/>
    </border>
    <border>
      <left/>
      <right/>
      <top style="hair"/>
      <bottom style="hair"/>
    </border>
    <border>
      <left/>
      <right style="hair"/>
      <top style="hair"/>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right style="medium"/>
      <top style="medium"/>
      <bottom style="medium"/>
    </border>
    <border>
      <left/>
      <right/>
      <top style="hair"/>
      <bottom/>
    </border>
    <border>
      <left style="thin"/>
      <right/>
      <top style="hair"/>
      <bottom/>
    </border>
    <border>
      <left style="medium"/>
      <right style="medium"/>
      <top style="thin"/>
      <bottom style="hair"/>
    </border>
    <border>
      <left style="medium"/>
      <right style="thin"/>
      <top style="thin"/>
      <bottom style="hair"/>
    </border>
    <border>
      <left style="thin"/>
      <right/>
      <top style="hair"/>
      <bottom style="hair"/>
    </border>
    <border>
      <left/>
      <right style="medium"/>
      <top style="hair"/>
      <bottom style="hair"/>
    </border>
    <border>
      <left style="medium"/>
      <right style="medium"/>
      <top style="hair"/>
      <bottom style="hair"/>
    </border>
    <border>
      <left style="medium"/>
      <right style="thin"/>
      <top style="hair"/>
      <bottom style="hair"/>
    </border>
    <border>
      <left style="thin"/>
      <right/>
      <top/>
      <bottom style="hair"/>
    </border>
    <border>
      <left style="hair"/>
      <right/>
      <top style="hair"/>
      <bottom/>
    </border>
    <border>
      <left style="hair"/>
      <right/>
      <top/>
      <bottom style="hair"/>
    </border>
    <border>
      <left/>
      <right style="thin"/>
      <top style="hair"/>
      <bottom/>
    </border>
    <border>
      <left style="thin"/>
      <right style="thin"/>
      <top style="hair"/>
      <bottom style="thin"/>
    </border>
    <border>
      <left style="thin"/>
      <right style="thin"/>
      <top style="hair"/>
      <bottom/>
    </border>
    <border>
      <left/>
      <right style="thin"/>
      <top/>
      <bottom style="hair"/>
    </border>
    <border>
      <left style="thin"/>
      <right/>
      <top style="thin"/>
      <bottom style="hair"/>
    </border>
    <border>
      <left style="medium"/>
      <right style="thin"/>
      <top style="medium"/>
      <bottom style="medium"/>
    </border>
    <border>
      <left/>
      <right style="thin"/>
      <top style="thin"/>
      <bottom style="hair"/>
    </border>
    <border>
      <left style="hair"/>
      <right/>
      <top/>
      <bottom/>
    </border>
    <border>
      <left style="thin"/>
      <right style="thin"/>
      <top/>
      <bottom style="hair"/>
    </border>
    <border>
      <left style="thin"/>
      <right style="medium"/>
      <top style="medium"/>
      <bottom style="medium"/>
    </border>
    <border>
      <left style="hair"/>
      <right/>
      <top/>
      <bottom style="thin"/>
    </border>
    <border>
      <left style="thin"/>
      <right style="thin"/>
      <top style="hair"/>
      <bottom style="hair"/>
    </border>
    <border>
      <left/>
      <right style="medium"/>
      <top style="thin"/>
      <bottom/>
    </border>
    <border>
      <left/>
      <right style="medium"/>
      <top style="thin"/>
      <bottom style="thin"/>
    </border>
    <border>
      <left style="thin"/>
      <right/>
      <top/>
      <bottom style="medium"/>
    </border>
    <border>
      <left/>
      <right style="medium"/>
      <top/>
      <bottom style="thin"/>
    </border>
    <border>
      <left style="thin"/>
      <right style="hair"/>
      <top style="thin"/>
      <bottom/>
    </border>
    <border>
      <left style="hair"/>
      <right/>
      <top style="thin"/>
      <bottom/>
    </border>
    <border>
      <left style="thin"/>
      <right style="hair"/>
      <top style="hair"/>
      <bottom style="hair"/>
    </border>
    <border>
      <left/>
      <right style="thin"/>
      <top style="hair"/>
      <bottom style="hair"/>
    </border>
    <border>
      <left style="thin"/>
      <right style="hair"/>
      <top/>
      <bottom style="hair"/>
    </border>
    <border>
      <left style="hair"/>
      <right style="hair"/>
      <top/>
      <bottom style="hair"/>
    </border>
    <border>
      <left style="hair"/>
      <right style="hair"/>
      <top/>
      <bottom/>
    </border>
    <border>
      <left style="thin"/>
      <right/>
      <top style="hair"/>
      <bottom style="thin"/>
    </border>
    <border>
      <left/>
      <right/>
      <top style="hair"/>
      <bottom style="thin"/>
    </border>
    <border>
      <left/>
      <right style="thin"/>
      <top style="medium"/>
      <bottom style="thin"/>
    </border>
    <border>
      <left style="thin"/>
      <right style="hair"/>
      <top style="thin"/>
      <bottom style="thin"/>
    </border>
    <border>
      <left style="hair"/>
      <right style="hair"/>
      <top style="thin"/>
      <bottom style="hair"/>
    </border>
    <border>
      <left style="hair"/>
      <right style="hair"/>
      <top style="hair"/>
      <bottom style="hair"/>
    </border>
    <border>
      <left/>
      <right style="thin"/>
      <top style="hair"/>
      <bottom style="thin"/>
    </border>
    <border>
      <left style="medium"/>
      <right/>
      <top style="medium"/>
      <bottom style="hair"/>
    </border>
    <border>
      <left style="medium"/>
      <right/>
      <top style="hair"/>
      <bottom style="hair"/>
    </border>
    <border>
      <left style="medium"/>
      <right/>
      <top style="hair"/>
      <bottom/>
    </border>
    <border>
      <left/>
      <right style="medium"/>
      <top style="hair"/>
      <bottom/>
    </border>
    <border>
      <left style="medium"/>
      <right/>
      <top style="thin"/>
      <bottom style="hair"/>
    </border>
    <border>
      <left/>
      <right style="medium"/>
      <top style="thin"/>
      <bottom style="hair"/>
    </border>
    <border>
      <left style="medium"/>
      <right/>
      <top style="hair"/>
      <bottom style="thin"/>
    </border>
    <border>
      <left style="medium"/>
      <right/>
      <top/>
      <bottom style="hair"/>
    </border>
    <border>
      <left style="medium"/>
      <right/>
      <top style="hair"/>
      <bottom style="medium"/>
    </border>
    <border>
      <left/>
      <right/>
      <top style="medium"/>
      <bottom style="hair"/>
    </border>
    <border>
      <left/>
      <right style="medium"/>
      <top style="medium"/>
      <bottom style="hair"/>
    </border>
    <border>
      <left/>
      <right/>
      <top style="hair"/>
      <bottom style="medium"/>
    </border>
    <border>
      <left/>
      <right style="medium"/>
      <top style="hair"/>
      <bottom style="medium"/>
    </border>
    <border>
      <left/>
      <right style="thin"/>
      <top style="medium"/>
      <bottom/>
    </border>
    <border>
      <left style="medium"/>
      <right/>
      <top style="thin"/>
      <bottom style="thin"/>
    </border>
    <border>
      <left/>
      <right style="thin"/>
      <top/>
      <bottom style="medium"/>
    </border>
    <border>
      <left style="medium"/>
      <right/>
      <top style="medium"/>
      <bottom style="thin"/>
    </border>
    <border>
      <left/>
      <right/>
      <top style="medium"/>
      <bottom style="thin"/>
    </border>
    <border>
      <left/>
      <right style="medium"/>
      <top style="medium"/>
      <bottom style="thin"/>
    </border>
    <border>
      <left style="medium"/>
      <right style="thin"/>
      <top/>
      <bottom/>
    </border>
    <border>
      <left style="medium"/>
      <right style="thin"/>
      <top/>
      <bottom style="thin"/>
    </border>
    <border>
      <left style="thin"/>
      <right/>
      <top style="thin"/>
      <bottom style="medium"/>
    </border>
    <border>
      <left style="medium"/>
      <right style="thin"/>
      <top style="medium"/>
      <bottom style="thin"/>
    </border>
    <border>
      <left/>
      <right/>
      <top/>
      <bottom style="double"/>
    </border>
    <border>
      <left style="thin"/>
      <right style="thin"/>
      <top/>
      <bottom style="medium"/>
    </border>
    <border>
      <left style="thin"/>
      <right/>
      <top style="medium"/>
      <bottom style="thin"/>
    </border>
    <border>
      <left style="thin"/>
      <right style="medium"/>
      <top style="thin"/>
      <bottom/>
    </border>
    <border>
      <left style="medium"/>
      <right style="thin"/>
      <top style="thin"/>
      <bottom/>
    </border>
    <border>
      <left style="thin"/>
      <right style="thin"/>
      <top style="medium"/>
      <bottom style="medium"/>
    </border>
    <border>
      <left style="hair"/>
      <right/>
      <top style="thin"/>
      <bottom style="hair"/>
    </border>
    <border>
      <left/>
      <right/>
      <top style="thin"/>
      <bottom style="hair"/>
    </border>
    <border>
      <left style="thin"/>
      <right style="hair"/>
      <top style="hair"/>
      <bottom/>
    </border>
    <border>
      <left style="thin"/>
      <right style="hair"/>
      <top/>
      <bottom/>
    </border>
    <border>
      <left/>
      <right style="hair"/>
      <top/>
      <bottom/>
    </border>
    <border>
      <left style="medium"/>
      <right/>
      <top/>
      <bottom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style="hair"/>
      <bottom/>
      <diagonal style="thin"/>
    </border>
    <border diagonalUp="1">
      <left/>
      <right/>
      <top style="hair"/>
      <bottom/>
      <diagonal style="thin"/>
    </border>
    <border diagonalUp="1">
      <left/>
      <right style="thin"/>
      <top style="hair"/>
      <bottom/>
      <diagonal style="thin"/>
    </border>
    <border diagonalUp="1">
      <left style="thin"/>
      <right/>
      <top/>
      <bottom style="hair"/>
      <diagonal style="thin"/>
    </border>
    <border diagonalUp="1">
      <left/>
      <right/>
      <top/>
      <bottom style="hair"/>
      <diagonal style="thin"/>
    </border>
    <border diagonalUp="1">
      <left/>
      <right style="thin"/>
      <top/>
      <bottom style="hair"/>
      <diagonal style="thin"/>
    </border>
    <border>
      <left/>
      <right style="hair"/>
      <top style="thin"/>
      <bottom/>
    </border>
    <border>
      <left/>
      <right style="medium"/>
      <top/>
      <bottom style="hair"/>
    </border>
    <border>
      <left style="thin"/>
      <right/>
      <top style="medium"/>
      <bottom/>
    </border>
    <border>
      <left style="thin"/>
      <right style="medium"/>
      <top/>
      <bottom/>
    </border>
    <border>
      <left style="medium"/>
      <right/>
      <top style="thin"/>
      <bottom style="medium"/>
    </border>
    <border>
      <left style="medium"/>
      <right/>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1"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3" fillId="0" borderId="0">
      <alignment/>
      <protection/>
    </xf>
    <xf numFmtId="0" fontId="85" fillId="0" borderId="0">
      <alignment vertical="center"/>
      <protection/>
    </xf>
    <xf numFmtId="0" fontId="85" fillId="0" borderId="0">
      <alignment vertical="center"/>
      <protection/>
    </xf>
    <xf numFmtId="0" fontId="85" fillId="0" borderId="0">
      <alignment vertical="center"/>
      <protection/>
    </xf>
    <xf numFmtId="0" fontId="86" fillId="0" borderId="0" applyNumberFormat="0" applyFill="0" applyBorder="0" applyAlignment="0" applyProtection="0"/>
    <xf numFmtId="0" fontId="20" fillId="4" borderId="0" applyNumberFormat="0" applyBorder="0" applyAlignment="0" applyProtection="0"/>
  </cellStyleXfs>
  <cellXfs count="1147">
    <xf numFmtId="0" fontId="0" fillId="0" borderId="0" xfId="0" applyAlignment="1">
      <alignment vertical="center"/>
    </xf>
    <xf numFmtId="0" fontId="3" fillId="0" borderId="0" xfId="0" applyFont="1" applyAlignment="1">
      <alignment vertical="center"/>
    </xf>
    <xf numFmtId="0" fontId="22" fillId="0" borderId="0" xfId="0" applyFont="1" applyFill="1" applyBorder="1" applyAlignment="1">
      <alignment vertical="center"/>
    </xf>
    <xf numFmtId="0" fontId="24" fillId="0" borderId="0" xfId="0" applyFont="1" applyFill="1" applyBorder="1" applyAlignment="1">
      <alignment vertical="center"/>
    </xf>
    <xf numFmtId="0" fontId="87" fillId="0" borderId="0" xfId="0" applyFont="1" applyAlignment="1">
      <alignment vertical="center"/>
    </xf>
    <xf numFmtId="0" fontId="88" fillId="0" borderId="0" xfId="0" applyFont="1" applyAlignment="1">
      <alignment vertical="center"/>
    </xf>
    <xf numFmtId="0" fontId="22" fillId="0" borderId="0" xfId="0" applyFont="1" applyAlignment="1">
      <alignment vertical="center"/>
    </xf>
    <xf numFmtId="0" fontId="4" fillId="0" borderId="0" xfId="0" applyFont="1" applyAlignment="1">
      <alignment vertical="center"/>
    </xf>
    <xf numFmtId="0" fontId="0" fillId="0" borderId="0" xfId="0" applyBorder="1" applyAlignment="1">
      <alignment vertical="center"/>
    </xf>
    <xf numFmtId="0" fontId="22" fillId="0" borderId="10" xfId="0" applyFont="1" applyBorder="1" applyAlignment="1">
      <alignment vertical="center" wrapText="1"/>
    </xf>
    <xf numFmtId="0" fontId="22" fillId="0" borderId="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10" xfId="0" applyFont="1" applyBorder="1" applyAlignment="1">
      <alignment vertical="center"/>
    </xf>
    <xf numFmtId="0" fontId="22" fillId="0" borderId="0" xfId="0" applyFont="1" applyBorder="1" applyAlignment="1">
      <alignment vertical="center"/>
    </xf>
    <xf numFmtId="0" fontId="22" fillId="0" borderId="11"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horizontal="right" vertical="center"/>
    </xf>
    <xf numFmtId="0" fontId="0" fillId="0" borderId="17" xfId="0" applyBorder="1" applyAlignment="1">
      <alignment horizontal="right" vertical="center"/>
    </xf>
    <xf numFmtId="0" fontId="24" fillId="0" borderId="0" xfId="0" applyFont="1" applyBorder="1" applyAlignment="1">
      <alignment vertical="center"/>
    </xf>
    <xf numFmtId="0" fontId="87" fillId="0" borderId="0" xfId="0" applyFont="1" applyAlignment="1">
      <alignment vertical="center"/>
    </xf>
    <xf numFmtId="0" fontId="88" fillId="0" borderId="0" xfId="0" applyFont="1" applyAlignment="1">
      <alignment vertical="center"/>
    </xf>
    <xf numFmtId="10" fontId="89" fillId="0" borderId="18" xfId="42" applyNumberFormat="1" applyFont="1" applyBorder="1" applyAlignment="1">
      <alignment vertical="center" wrapText="1"/>
    </xf>
    <xf numFmtId="10" fontId="89" fillId="0" borderId="19" xfId="42" applyNumberFormat="1" applyFont="1" applyBorder="1" applyAlignment="1">
      <alignment vertical="center" wrapText="1"/>
    </xf>
    <xf numFmtId="10" fontId="89" fillId="0" borderId="20" xfId="42" applyNumberFormat="1" applyFont="1" applyBorder="1" applyAlignment="1">
      <alignment vertical="center" wrapText="1"/>
    </xf>
    <xf numFmtId="10" fontId="89" fillId="0" borderId="21" xfId="42" applyNumberFormat="1" applyFont="1" applyBorder="1" applyAlignment="1">
      <alignment vertical="center" wrapText="1"/>
    </xf>
    <xf numFmtId="0" fontId="89" fillId="0" borderId="0" xfId="0" applyFont="1" applyBorder="1" applyAlignment="1">
      <alignment vertical="center"/>
    </xf>
    <xf numFmtId="179" fontId="89" fillId="0" borderId="18" xfId="42" applyNumberFormat="1" applyFont="1" applyBorder="1" applyAlignment="1">
      <alignment vertical="center" wrapText="1"/>
    </xf>
    <xf numFmtId="179" fontId="89" fillId="0" borderId="19" xfId="42" applyNumberFormat="1" applyFont="1" applyBorder="1" applyAlignment="1">
      <alignment vertical="center" wrapText="1"/>
    </xf>
    <xf numFmtId="179" fontId="89" fillId="0" borderId="20" xfId="42" applyNumberFormat="1" applyFont="1" applyBorder="1" applyAlignment="1">
      <alignment vertical="center" wrapText="1"/>
    </xf>
    <xf numFmtId="179" fontId="89" fillId="0" borderId="21" xfId="42" applyNumberFormat="1" applyFont="1" applyBorder="1" applyAlignment="1">
      <alignment vertical="center" wrapText="1"/>
    </xf>
    <xf numFmtId="179" fontId="89" fillId="0" borderId="22" xfId="42" applyNumberFormat="1" applyFont="1" applyBorder="1" applyAlignment="1">
      <alignment vertical="center" wrapText="1"/>
    </xf>
    <xf numFmtId="179" fontId="89" fillId="0" borderId="23" xfId="42" applyNumberFormat="1" applyFont="1" applyBorder="1" applyAlignment="1">
      <alignment vertical="center" wrapText="1"/>
    </xf>
    <xf numFmtId="179" fontId="89" fillId="0" borderId="24" xfId="42" applyNumberFormat="1" applyFont="1" applyBorder="1" applyAlignment="1">
      <alignment vertical="center" wrapText="1"/>
    </xf>
    <xf numFmtId="179" fontId="89" fillId="0" borderId="25" xfId="42" applyNumberFormat="1" applyFont="1" applyBorder="1" applyAlignment="1">
      <alignment vertical="center" wrapText="1"/>
    </xf>
    <xf numFmtId="0" fontId="90" fillId="0" borderId="24" xfId="0" applyFont="1" applyBorder="1" applyAlignment="1">
      <alignment horizontal="center" vertical="center" wrapText="1"/>
    </xf>
    <xf numFmtId="0" fontId="90" fillId="0" borderId="18" xfId="0" applyFont="1" applyBorder="1" applyAlignment="1">
      <alignment horizontal="center" vertical="center" wrapText="1"/>
    </xf>
    <xf numFmtId="0" fontId="90" fillId="0" borderId="19" xfId="0" applyFont="1" applyBorder="1" applyAlignment="1">
      <alignment horizontal="center"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Alignment="1">
      <alignment horizontal="center" vertical="center" wrapText="1"/>
    </xf>
    <xf numFmtId="0" fontId="0" fillId="24" borderId="18" xfId="0" applyFill="1" applyBorder="1" applyAlignment="1">
      <alignment vertical="center" wrapText="1"/>
    </xf>
    <xf numFmtId="176" fontId="0" fillId="24" borderId="18" xfId="0" applyNumberFormat="1" applyFill="1" applyBorder="1" applyAlignment="1">
      <alignment vertical="center"/>
    </xf>
    <xf numFmtId="0" fontId="0" fillId="24" borderId="29" xfId="0" applyFill="1" applyBorder="1" applyAlignment="1">
      <alignment horizontal="center" vertical="center"/>
    </xf>
    <xf numFmtId="0" fontId="0" fillId="24" borderId="30" xfId="0" applyFill="1" applyBorder="1" applyAlignment="1">
      <alignment horizontal="center" vertical="center"/>
    </xf>
    <xf numFmtId="0" fontId="25" fillId="0" borderId="0" xfId="0" applyFont="1" applyAlignment="1">
      <alignment vertical="center"/>
    </xf>
    <xf numFmtId="0" fontId="91" fillId="0" borderId="0" xfId="0" applyFont="1" applyAlignment="1">
      <alignment vertical="center"/>
    </xf>
    <xf numFmtId="0" fontId="0" fillId="0" borderId="31" xfId="0" applyBorder="1" applyAlignment="1">
      <alignment vertical="center"/>
    </xf>
    <xf numFmtId="0" fontId="0" fillId="24" borderId="32" xfId="0" applyFill="1" applyBorder="1" applyAlignment="1">
      <alignment vertical="center"/>
    </xf>
    <xf numFmtId="0" fontId="0" fillId="24" borderId="29" xfId="0" applyFill="1" applyBorder="1" applyAlignment="1">
      <alignment vertical="center"/>
    </xf>
    <xf numFmtId="0" fontId="0" fillId="0" borderId="29" xfId="0" applyBorder="1" applyAlignment="1">
      <alignment vertical="center"/>
    </xf>
    <xf numFmtId="0" fontId="0" fillId="24" borderId="33"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24" borderId="36" xfId="0" applyFill="1" applyBorder="1" applyAlignment="1">
      <alignment horizontal="center" vertical="center"/>
    </xf>
    <xf numFmtId="0" fontId="0" fillId="24" borderId="37" xfId="0" applyFill="1" applyBorder="1" applyAlignment="1">
      <alignment horizontal="center" vertical="center"/>
    </xf>
    <xf numFmtId="0" fontId="0" fillId="24" borderId="38" xfId="0" applyFill="1" applyBorder="1" applyAlignment="1">
      <alignment horizontal="center" vertical="center"/>
    </xf>
    <xf numFmtId="0" fontId="0" fillId="24" borderId="39" xfId="0" applyFill="1" applyBorder="1" applyAlignment="1">
      <alignment vertical="center" wrapText="1"/>
    </xf>
    <xf numFmtId="176" fontId="0" fillId="24" borderId="39" xfId="0" applyNumberFormat="1" applyFill="1" applyBorder="1" applyAlignment="1">
      <alignment vertical="center"/>
    </xf>
    <xf numFmtId="180" fontId="0" fillId="24" borderId="40" xfId="0" applyNumberFormat="1" applyFill="1" applyBorder="1" applyAlignment="1">
      <alignment vertical="center"/>
    </xf>
    <xf numFmtId="0" fontId="0" fillId="24" borderId="32" xfId="0" applyFill="1" applyBorder="1" applyAlignment="1">
      <alignment horizontal="center" vertical="center"/>
    </xf>
    <xf numFmtId="180" fontId="0" fillId="24" borderId="19" xfId="0" applyNumberFormat="1" applyFill="1" applyBorder="1" applyAlignment="1">
      <alignment vertical="center"/>
    </xf>
    <xf numFmtId="0" fontId="0" fillId="24" borderId="41" xfId="0" applyFill="1" applyBorder="1" applyAlignment="1">
      <alignment horizontal="center" vertical="center"/>
    </xf>
    <xf numFmtId="0" fontId="0" fillId="24" borderId="42" xfId="0" applyFill="1" applyBorder="1" applyAlignment="1">
      <alignment horizontal="center" vertical="center"/>
    </xf>
    <xf numFmtId="0" fontId="0" fillId="24" borderId="43" xfId="0" applyFill="1" applyBorder="1" applyAlignment="1">
      <alignment horizontal="center" vertical="center"/>
    </xf>
    <xf numFmtId="0" fontId="0" fillId="24" borderId="20" xfId="0" applyFill="1" applyBorder="1" applyAlignment="1">
      <alignment vertical="center" wrapText="1"/>
    </xf>
    <xf numFmtId="176" fontId="0" fillId="24" borderId="20" xfId="0" applyNumberFormat="1" applyFill="1" applyBorder="1" applyAlignment="1">
      <alignment vertical="center"/>
    </xf>
    <xf numFmtId="180" fontId="0" fillId="24" borderId="21" xfId="0" applyNumberFormat="1" applyFill="1" applyBorder="1" applyAlignment="1">
      <alignment vertical="center"/>
    </xf>
    <xf numFmtId="0" fontId="0" fillId="24" borderId="0" xfId="0" applyFill="1" applyBorder="1" applyAlignment="1">
      <alignment vertical="center"/>
    </xf>
    <xf numFmtId="0" fontId="0" fillId="25" borderId="0" xfId="0" applyFill="1" applyBorder="1" applyAlignment="1">
      <alignment vertical="center"/>
    </xf>
    <xf numFmtId="0" fontId="0" fillId="26" borderId="0" xfId="0" applyFill="1" applyBorder="1" applyAlignment="1">
      <alignment vertical="center"/>
    </xf>
    <xf numFmtId="0" fontId="0" fillId="0" borderId="0" xfId="0" applyAlignment="1">
      <alignment horizontal="right" vertical="top" wrapText="1"/>
    </xf>
    <xf numFmtId="0" fontId="0" fillId="0" borderId="27" xfId="0" applyBorder="1" applyAlignment="1">
      <alignment vertical="center" shrinkToFit="1"/>
    </xf>
    <xf numFmtId="0" fontId="0" fillId="24" borderId="39" xfId="0" applyFill="1" applyBorder="1" applyAlignment="1">
      <alignment vertical="center"/>
    </xf>
    <xf numFmtId="0" fontId="0" fillId="24" borderId="18" xfId="0" applyFill="1" applyBorder="1" applyAlignment="1">
      <alignment vertical="center"/>
    </xf>
    <xf numFmtId="0" fontId="0" fillId="24" borderId="20" xfId="0" applyFill="1" applyBorder="1" applyAlignment="1">
      <alignment vertical="center"/>
    </xf>
    <xf numFmtId="0" fontId="0" fillId="0" borderId="28" xfId="0" applyBorder="1" applyAlignment="1">
      <alignment horizontal="center" vertical="center"/>
    </xf>
    <xf numFmtId="0" fontId="90" fillId="0" borderId="19" xfId="0" applyFont="1" applyBorder="1" applyAlignment="1">
      <alignment horizontal="center" vertical="center" wrapText="1"/>
    </xf>
    <xf numFmtId="0" fontId="90" fillId="0" borderId="24" xfId="0" applyFont="1" applyBorder="1" applyAlignment="1">
      <alignment horizontal="center" vertical="center" wrapText="1"/>
    </xf>
    <xf numFmtId="0" fontId="92" fillId="0" borderId="0" xfId="0" applyFont="1" applyAlignment="1">
      <alignment vertical="center"/>
    </xf>
    <xf numFmtId="0" fontId="25" fillId="27" borderId="18" xfId="0" applyFont="1" applyFill="1" applyBorder="1" applyAlignment="1">
      <alignment horizontal="center" vertical="center" wrapText="1"/>
    </xf>
    <xf numFmtId="0" fontId="0" fillId="0" borderId="0" xfId="0" applyAlignment="1">
      <alignment horizontal="center" vertical="center"/>
    </xf>
    <xf numFmtId="0" fontId="0" fillId="0" borderId="18" xfId="0" applyBorder="1" applyAlignment="1">
      <alignment horizontal="left" vertical="top" wrapText="1"/>
    </xf>
    <xf numFmtId="0" fontId="0" fillId="0" borderId="18" xfId="0" applyBorder="1" applyAlignment="1">
      <alignment horizontal="center" vertical="center" wrapText="1"/>
    </xf>
    <xf numFmtId="0" fontId="0" fillId="0" borderId="18" xfId="0" applyBorder="1" applyAlignment="1">
      <alignment vertical="top" wrapText="1"/>
    </xf>
    <xf numFmtId="0" fontId="35" fillId="28" borderId="18"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1" fillId="0" borderId="0" xfId="0" applyFont="1" applyAlignment="1">
      <alignment vertical="top"/>
    </xf>
    <xf numFmtId="0" fontId="21" fillId="0" borderId="0" xfId="0" applyFont="1" applyAlignment="1">
      <alignment horizontal="center" vertical="top"/>
    </xf>
    <xf numFmtId="0" fontId="21" fillId="0" borderId="0" xfId="0" applyFont="1" applyAlignment="1">
      <alignment vertical="center"/>
    </xf>
    <xf numFmtId="0" fontId="0" fillId="0" borderId="0" xfId="0" applyAlignment="1">
      <alignment horizontal="left" vertical="top"/>
    </xf>
    <xf numFmtId="0" fontId="40" fillId="0" borderId="0" xfId="0" applyFont="1" applyAlignment="1">
      <alignment horizontal="right" vertical="center" wrapText="1"/>
    </xf>
    <xf numFmtId="0" fontId="93" fillId="0" borderId="0" xfId="0" applyFont="1" applyAlignment="1">
      <alignment vertical="top"/>
    </xf>
    <xf numFmtId="0" fontId="93" fillId="0" borderId="0" xfId="0" applyFont="1" applyAlignment="1">
      <alignment horizontal="center" vertical="top"/>
    </xf>
    <xf numFmtId="0" fontId="87" fillId="0" borderId="0" xfId="0" applyFont="1" applyAlignment="1">
      <alignment vertical="center"/>
    </xf>
    <xf numFmtId="179" fontId="89" fillId="0" borderId="44" xfId="42" applyNumberFormat="1" applyFont="1" applyBorder="1" applyAlignment="1">
      <alignment vertical="center" wrapText="1"/>
    </xf>
    <xf numFmtId="179" fontId="89" fillId="0" borderId="45" xfId="42" applyNumberFormat="1" applyFont="1" applyBorder="1" applyAlignment="1">
      <alignment vertical="center" wrapText="1"/>
    </xf>
    <xf numFmtId="0" fontId="0" fillId="0" borderId="18" xfId="0" applyFont="1" applyBorder="1" applyAlignment="1">
      <alignment horizontal="center" vertical="center" wrapText="1"/>
    </xf>
    <xf numFmtId="0" fontId="38" fillId="29" borderId="18" xfId="0" applyFont="1" applyFill="1" applyBorder="1" applyAlignment="1">
      <alignment horizontal="center" vertical="center" wrapText="1"/>
    </xf>
    <xf numFmtId="0" fontId="38" fillId="29" borderId="31" xfId="0" applyFont="1" applyFill="1" applyBorder="1" applyAlignment="1">
      <alignment horizontal="center" vertical="center" wrapText="1"/>
    </xf>
    <xf numFmtId="0" fontId="40" fillId="0" borderId="12" xfId="0" applyFont="1" applyBorder="1" applyAlignment="1">
      <alignment horizontal="justify" vertical="center" wrapText="1"/>
    </xf>
    <xf numFmtId="0" fontId="40" fillId="0" borderId="46" xfId="0" applyFont="1" applyBorder="1" applyAlignment="1">
      <alignment horizontal="justify" vertical="center" wrapText="1"/>
    </xf>
    <xf numFmtId="0" fontId="0" fillId="0" borderId="31" xfId="0" applyBorder="1" applyAlignment="1">
      <alignment vertical="center" wrapText="1"/>
    </xf>
    <xf numFmtId="0" fontId="44" fillId="0" borderId="0" xfId="0" applyFont="1" applyFill="1" applyAlignment="1">
      <alignment vertical="center"/>
    </xf>
    <xf numFmtId="0" fontId="45" fillId="0" borderId="0" xfId="0" applyFont="1" applyFill="1" applyAlignment="1">
      <alignment vertical="center"/>
    </xf>
    <xf numFmtId="0" fontId="45" fillId="0" borderId="0" xfId="0" applyFont="1" applyFill="1" applyBorder="1" applyAlignment="1">
      <alignment vertical="center"/>
    </xf>
    <xf numFmtId="0" fontId="45" fillId="0" borderId="0" xfId="0" applyFont="1" applyAlignment="1">
      <alignment vertical="center"/>
    </xf>
    <xf numFmtId="0" fontId="47" fillId="0" borderId="0" xfId="0" applyFont="1" applyFill="1" applyAlignment="1">
      <alignment vertical="center"/>
    </xf>
    <xf numFmtId="0" fontId="47" fillId="0" borderId="0" xfId="0" applyFont="1" applyFill="1" applyAlignment="1">
      <alignment horizontal="right" vertical="center"/>
    </xf>
    <xf numFmtId="0" fontId="47" fillId="0" borderId="0" xfId="0" applyFont="1" applyAlignment="1">
      <alignment vertical="center"/>
    </xf>
    <xf numFmtId="0" fontId="48" fillId="0" borderId="0" xfId="0" applyFont="1" applyFill="1" applyAlignment="1">
      <alignment vertical="center"/>
    </xf>
    <xf numFmtId="0" fontId="45" fillId="0" borderId="0" xfId="0" applyFont="1" applyFill="1" applyBorder="1" applyAlignment="1">
      <alignment vertical="center"/>
    </xf>
    <xf numFmtId="0" fontId="45" fillId="0" borderId="0" xfId="0" applyFont="1" applyFill="1" applyBorder="1" applyAlignment="1" applyProtection="1">
      <alignment vertical="center"/>
      <protection locked="0"/>
    </xf>
    <xf numFmtId="0" fontId="45" fillId="0" borderId="0" xfId="0" applyFont="1" applyAlignment="1" applyProtection="1">
      <alignment vertical="center"/>
      <protection locked="0"/>
    </xf>
    <xf numFmtId="0" fontId="46" fillId="0" borderId="0" xfId="0" applyFont="1" applyFill="1" applyAlignment="1">
      <alignment vertical="center"/>
    </xf>
    <xf numFmtId="0" fontId="46" fillId="0" borderId="47" xfId="0" applyFont="1" applyFill="1" applyBorder="1" applyAlignment="1">
      <alignment vertical="center"/>
    </xf>
    <xf numFmtId="0" fontId="46" fillId="0" borderId="31" xfId="0" applyFont="1" applyFill="1" applyBorder="1" applyAlignment="1">
      <alignment vertical="center"/>
    </xf>
    <xf numFmtId="0" fontId="46" fillId="0" borderId="44" xfId="0" applyFont="1" applyFill="1" applyBorder="1" applyAlignment="1">
      <alignment vertical="center"/>
    </xf>
    <xf numFmtId="0" fontId="46" fillId="0" borderId="22" xfId="0" applyFont="1" applyBorder="1" applyAlignment="1">
      <alignment vertical="center"/>
    </xf>
    <xf numFmtId="0" fontId="46" fillId="0" borderId="0" xfId="0" applyFont="1" applyAlignment="1">
      <alignment vertical="center"/>
    </xf>
    <xf numFmtId="0" fontId="94" fillId="0" borderId="0" xfId="0" applyFont="1" applyFill="1" applyAlignment="1">
      <alignment vertical="center"/>
    </xf>
    <xf numFmtId="0" fontId="46" fillId="0" borderId="0" xfId="0" applyFont="1" applyFill="1" applyBorder="1" applyAlignment="1">
      <alignment horizontal="left" vertical="center" wrapText="1"/>
    </xf>
    <xf numFmtId="0" fontId="46" fillId="0" borderId="0" xfId="0" applyFont="1" applyAlignment="1">
      <alignment horizontal="left" vertical="center" wrapText="1"/>
    </xf>
    <xf numFmtId="0" fontId="46" fillId="0" borderId="48" xfId="0" applyFont="1" applyFill="1" applyBorder="1" applyAlignment="1">
      <alignment horizontal="left" vertical="center" wrapText="1"/>
    </xf>
    <xf numFmtId="0" fontId="46" fillId="0" borderId="49" xfId="0" applyFont="1" applyFill="1" applyBorder="1" applyAlignment="1">
      <alignment horizontal="left" vertical="center" wrapText="1"/>
    </xf>
    <xf numFmtId="0" fontId="46" fillId="0" borderId="50" xfId="0" applyFont="1" applyBorder="1" applyAlignment="1">
      <alignment horizontal="left" vertical="center" wrapText="1"/>
    </xf>
    <xf numFmtId="0" fontId="50" fillId="0" borderId="51" xfId="0" applyFont="1" applyFill="1" applyBorder="1" applyAlignment="1">
      <alignment vertical="center"/>
    </xf>
    <xf numFmtId="0" fontId="46" fillId="0" borderId="52" xfId="0" applyFont="1" applyBorder="1" applyAlignment="1">
      <alignment horizontal="left" vertical="center" wrapText="1"/>
    </xf>
    <xf numFmtId="0" fontId="45" fillId="0" borderId="51" xfId="0" applyFont="1" applyFill="1" applyBorder="1" applyAlignment="1">
      <alignment vertical="center"/>
    </xf>
    <xf numFmtId="0" fontId="44" fillId="0" borderId="0" xfId="0" applyFont="1" applyFill="1" applyBorder="1" applyAlignment="1">
      <alignment vertical="center"/>
    </xf>
    <xf numFmtId="0" fontId="45" fillId="25" borderId="53" xfId="0" applyFont="1" applyFill="1" applyBorder="1" applyAlignment="1">
      <alignment vertical="center"/>
    </xf>
    <xf numFmtId="0" fontId="50" fillId="25" borderId="54" xfId="0" applyFont="1" applyFill="1" applyBorder="1" applyAlignment="1">
      <alignment vertical="center"/>
    </xf>
    <xf numFmtId="0" fontId="45" fillId="25" borderId="54" xfId="0" applyFont="1" applyFill="1" applyBorder="1" applyAlignment="1">
      <alignment vertical="center"/>
    </xf>
    <xf numFmtId="0" fontId="44" fillId="25" borderId="54" xfId="0" applyFont="1" applyFill="1" applyBorder="1" applyAlignment="1">
      <alignment horizontal="center" vertical="center"/>
    </xf>
    <xf numFmtId="0" fontId="44" fillId="25" borderId="54" xfId="0" applyFont="1" applyFill="1" applyBorder="1" applyAlignment="1">
      <alignment vertical="center"/>
    </xf>
    <xf numFmtId="0" fontId="44" fillId="25" borderId="55" xfId="0" applyFont="1" applyFill="1" applyBorder="1" applyAlignment="1">
      <alignment vertical="center"/>
    </xf>
    <xf numFmtId="0" fontId="45" fillId="26" borderId="53" xfId="0" applyFont="1" applyFill="1" applyBorder="1" applyAlignment="1">
      <alignment vertical="center"/>
    </xf>
    <xf numFmtId="0" fontId="50" fillId="26" borderId="54" xfId="0" applyFont="1" applyFill="1" applyBorder="1" applyAlignment="1">
      <alignment vertical="center"/>
    </xf>
    <xf numFmtId="0" fontId="45" fillId="26" borderId="54" xfId="0" applyFont="1" applyFill="1" applyBorder="1" applyAlignment="1">
      <alignment vertical="center"/>
    </xf>
    <xf numFmtId="0" fontId="44" fillId="26" borderId="54" xfId="0" applyFont="1" applyFill="1" applyBorder="1" applyAlignment="1">
      <alignment vertical="center"/>
    </xf>
    <xf numFmtId="0" fontId="45" fillId="26" borderId="55" xfId="0" applyFont="1" applyFill="1" applyBorder="1" applyAlignment="1">
      <alignment vertical="center"/>
    </xf>
    <xf numFmtId="0" fontId="45" fillId="0" borderId="52" xfId="0" applyFont="1" applyBorder="1" applyAlignment="1">
      <alignment vertical="center"/>
    </xf>
    <xf numFmtId="0" fontId="95" fillId="0" borderId="0" xfId="0" applyFont="1" applyFill="1" applyAlignment="1">
      <alignment vertical="center"/>
    </xf>
    <xf numFmtId="0" fontId="45" fillId="0" borderId="56" xfId="0" applyFont="1" applyFill="1" applyBorder="1" applyAlignment="1">
      <alignment vertical="center"/>
    </xf>
    <xf numFmtId="0" fontId="45" fillId="0" borderId="57" xfId="0" applyFont="1" applyFill="1" applyBorder="1" applyAlignment="1">
      <alignment vertical="center"/>
    </xf>
    <xf numFmtId="0" fontId="45" fillId="0" borderId="58" xfId="0" applyFont="1" applyBorder="1" applyAlignment="1">
      <alignment vertical="center"/>
    </xf>
    <xf numFmtId="49" fontId="48" fillId="0" borderId="0" xfId="0" applyNumberFormat="1" applyFont="1" applyFill="1" applyAlignment="1">
      <alignment vertical="center"/>
    </xf>
    <xf numFmtId="0" fontId="45" fillId="0" borderId="0" xfId="0" applyFont="1" applyFill="1" applyAlignment="1">
      <alignment vertical="center"/>
    </xf>
    <xf numFmtId="49" fontId="45" fillId="0" borderId="0" xfId="0" applyNumberFormat="1" applyFont="1" applyFill="1" applyAlignment="1">
      <alignment vertical="center"/>
    </xf>
    <xf numFmtId="0" fontId="51" fillId="0" borderId="0" xfId="0" applyFont="1" applyFill="1" applyAlignment="1">
      <alignment vertical="center"/>
    </xf>
    <xf numFmtId="0" fontId="46" fillId="0" borderId="44" xfId="0" applyFont="1" applyFill="1" applyBorder="1" applyAlignment="1">
      <alignment vertical="center"/>
    </xf>
    <xf numFmtId="0" fontId="44" fillId="0" borderId="44" xfId="0" applyFont="1" applyBorder="1" applyAlignment="1">
      <alignment vertical="center"/>
    </xf>
    <xf numFmtId="0" fontId="46" fillId="0" borderId="22" xfId="0" applyFont="1" applyFill="1" applyBorder="1" applyAlignment="1">
      <alignment vertical="center"/>
    </xf>
    <xf numFmtId="0" fontId="46" fillId="0" borderId="31" xfId="0" applyFont="1" applyFill="1" applyBorder="1" applyAlignment="1">
      <alignment vertical="center"/>
    </xf>
    <xf numFmtId="0" fontId="45" fillId="0" borderId="44" xfId="0" applyFont="1" applyBorder="1" applyAlignment="1">
      <alignment vertical="center"/>
    </xf>
    <xf numFmtId="0" fontId="46" fillId="0" borderId="17" xfId="0" applyFont="1" applyFill="1" applyBorder="1" applyAlignment="1">
      <alignment vertical="center"/>
    </xf>
    <xf numFmtId="0" fontId="46" fillId="0" borderId="44" xfId="0" applyFont="1" applyBorder="1" applyAlignment="1">
      <alignment vertical="center"/>
    </xf>
    <xf numFmtId="0" fontId="46" fillId="0" borderId="12" xfId="0" applyFont="1" applyBorder="1" applyAlignment="1">
      <alignment horizontal="center" vertical="center"/>
    </xf>
    <xf numFmtId="0" fontId="46" fillId="30" borderId="44" xfId="0" applyFont="1" applyFill="1" applyBorder="1" applyAlignment="1">
      <alignment vertical="center"/>
    </xf>
    <xf numFmtId="0" fontId="45" fillId="0" borderId="16" xfId="0" applyFont="1" applyFill="1" applyBorder="1" applyAlignment="1">
      <alignment vertical="center"/>
    </xf>
    <xf numFmtId="176" fontId="47" fillId="30" borderId="44" xfId="0" applyNumberFormat="1" applyFont="1" applyFill="1" applyBorder="1" applyAlignment="1">
      <alignment vertical="center"/>
    </xf>
    <xf numFmtId="0" fontId="53" fillId="30" borderId="44" xfId="0" applyNumberFormat="1" applyFont="1" applyFill="1" applyBorder="1" applyAlignment="1">
      <alignment horizontal="right" vertical="center"/>
    </xf>
    <xf numFmtId="0" fontId="48" fillId="31" borderId="59" xfId="0" applyFont="1" applyFill="1" applyBorder="1" applyAlignment="1">
      <alignment horizontal="center" vertical="center"/>
    </xf>
    <xf numFmtId="0" fontId="48" fillId="32" borderId="34" xfId="0" applyFont="1" applyFill="1" applyBorder="1" applyAlignment="1">
      <alignment vertical="center"/>
    </xf>
    <xf numFmtId="0" fontId="48" fillId="32" borderId="35" xfId="0" applyFont="1" applyFill="1" applyBorder="1" applyAlignment="1">
      <alignment vertical="center"/>
    </xf>
    <xf numFmtId="0" fontId="96" fillId="32" borderId="60" xfId="0" applyFont="1" applyFill="1" applyBorder="1" applyAlignment="1">
      <alignment vertical="center"/>
    </xf>
    <xf numFmtId="0" fontId="45" fillId="0" borderId="10" xfId="0" applyFont="1" applyFill="1" applyBorder="1" applyAlignment="1">
      <alignment vertical="center"/>
    </xf>
    <xf numFmtId="0" fontId="46" fillId="0" borderId="10" xfId="0" applyFont="1" applyBorder="1" applyAlignment="1">
      <alignment horizontal="center" vertical="center"/>
    </xf>
    <xf numFmtId="0" fontId="45" fillId="0" borderId="10" xfId="0" applyFont="1" applyBorder="1" applyAlignment="1">
      <alignment horizontal="center" vertical="center"/>
    </xf>
    <xf numFmtId="0" fontId="55" fillId="0" borderId="61" xfId="0" applyFont="1" applyFill="1" applyBorder="1" applyAlignment="1">
      <alignment vertical="center"/>
    </xf>
    <xf numFmtId="0" fontId="55" fillId="0" borderId="61" xfId="0" applyFont="1" applyBorder="1" applyAlignment="1">
      <alignment vertical="center" shrinkToFit="1"/>
    </xf>
    <xf numFmtId="0" fontId="55" fillId="0" borderId="0" xfId="0" applyFont="1" applyFill="1" applyBorder="1" applyAlignment="1">
      <alignment vertical="center"/>
    </xf>
    <xf numFmtId="0" fontId="55" fillId="0" borderId="0" xfId="0" applyFont="1" applyBorder="1" applyAlignment="1">
      <alignment vertical="center" shrinkToFit="1"/>
    </xf>
    <xf numFmtId="0" fontId="55" fillId="0" borderId="0" xfId="0" applyFont="1" applyFill="1" applyBorder="1" applyAlignment="1">
      <alignment vertical="center"/>
    </xf>
    <xf numFmtId="176" fontId="55" fillId="0" borderId="0" xfId="0" applyNumberFormat="1"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45" fillId="0" borderId="15" xfId="0" applyFont="1" applyBorder="1" applyAlignment="1">
      <alignment horizontal="center" vertical="center"/>
    </xf>
    <xf numFmtId="0" fontId="55" fillId="0" borderId="15" xfId="0" applyFont="1" applyFill="1" applyBorder="1" applyAlignment="1">
      <alignment horizontal="center" vertical="center" textRotation="255"/>
    </xf>
    <xf numFmtId="0" fontId="55" fillId="0" borderId="16" xfId="0" applyFont="1" applyFill="1" applyBorder="1" applyAlignment="1">
      <alignment vertical="center"/>
    </xf>
    <xf numFmtId="0" fontId="55" fillId="0" borderId="16" xfId="0" applyFont="1" applyBorder="1" applyAlignment="1">
      <alignment vertical="center" shrinkToFit="1"/>
    </xf>
    <xf numFmtId="0" fontId="46" fillId="0" borderId="34" xfId="0" applyFont="1" applyFill="1" applyBorder="1" applyAlignment="1">
      <alignment vertical="center"/>
    </xf>
    <xf numFmtId="0" fontId="46" fillId="0" borderId="35" xfId="0" applyFont="1" applyFill="1" applyBorder="1" applyAlignment="1">
      <alignment vertical="center"/>
    </xf>
    <xf numFmtId="0" fontId="46" fillId="0" borderId="60" xfId="0" applyFont="1" applyBorder="1" applyAlignment="1">
      <alignment vertical="center"/>
    </xf>
    <xf numFmtId="0" fontId="58" fillId="0" borderId="13" xfId="0" applyFont="1" applyFill="1" applyBorder="1" applyAlignment="1">
      <alignment vertical="center"/>
    </xf>
    <xf numFmtId="0" fontId="46" fillId="0" borderId="13" xfId="0" applyFont="1" applyFill="1" applyBorder="1" applyAlignment="1">
      <alignment/>
    </xf>
    <xf numFmtId="0" fontId="46" fillId="0" borderId="0" xfId="0" applyFont="1" applyFill="1" applyBorder="1" applyAlignment="1">
      <alignment/>
    </xf>
    <xf numFmtId="0" fontId="46" fillId="0" borderId="0" xfId="0" applyFont="1" applyAlignment="1">
      <alignment/>
    </xf>
    <xf numFmtId="0" fontId="51" fillId="0" borderId="0" xfId="0" applyFont="1" applyFill="1" applyBorder="1" applyAlignment="1">
      <alignment vertical="center"/>
    </xf>
    <xf numFmtId="0" fontId="51" fillId="0" borderId="0" xfId="0" applyFont="1" applyFill="1" applyBorder="1" applyAlignment="1">
      <alignment/>
    </xf>
    <xf numFmtId="0" fontId="51" fillId="0" borderId="0" xfId="0" applyFont="1" applyAlignment="1">
      <alignment/>
    </xf>
    <xf numFmtId="0" fontId="51" fillId="0" borderId="0" xfId="0" applyFont="1" applyFill="1" applyAlignment="1">
      <alignment horizontal="right" vertical="top"/>
    </xf>
    <xf numFmtId="0" fontId="95" fillId="0" borderId="0" xfId="0" applyFont="1" applyFill="1" applyAlignment="1">
      <alignment vertical="center"/>
    </xf>
    <xf numFmtId="0" fontId="51" fillId="0" borderId="0" xfId="0" applyFont="1" applyFill="1" applyBorder="1" applyAlignment="1">
      <alignment horizontal="left" vertical="top" wrapText="1"/>
    </xf>
    <xf numFmtId="0" fontId="51" fillId="0" borderId="0" xfId="0" applyFont="1" applyAlignment="1">
      <alignment horizontal="left" vertical="top" wrapText="1"/>
    </xf>
    <xf numFmtId="0" fontId="45" fillId="0" borderId="16" xfId="0" applyFont="1" applyFill="1" applyBorder="1" applyAlignment="1">
      <alignment vertical="center"/>
    </xf>
    <xf numFmtId="0" fontId="46" fillId="30" borderId="22" xfId="0" applyFont="1" applyFill="1" applyBorder="1" applyAlignment="1">
      <alignment vertical="center"/>
    </xf>
    <xf numFmtId="0" fontId="46" fillId="30" borderId="13" xfId="0" applyFont="1" applyFill="1" applyBorder="1" applyAlignment="1">
      <alignment vertical="center"/>
    </xf>
    <xf numFmtId="0" fontId="46" fillId="30" borderId="14" xfId="0" applyFont="1" applyFill="1" applyBorder="1" applyAlignment="1">
      <alignment vertical="center"/>
    </xf>
    <xf numFmtId="0" fontId="46" fillId="0" borderId="0" xfId="0" applyFont="1" applyFill="1" applyBorder="1" applyAlignment="1" applyProtection="1">
      <alignment vertical="center"/>
      <protection locked="0"/>
    </xf>
    <xf numFmtId="0" fontId="46" fillId="0" borderId="12" xfId="0" applyFont="1" applyFill="1" applyBorder="1" applyAlignment="1">
      <alignment vertical="center"/>
    </xf>
    <xf numFmtId="0" fontId="46" fillId="30" borderId="16" xfId="0" applyFont="1" applyFill="1" applyBorder="1" applyAlignment="1">
      <alignment vertical="center"/>
    </xf>
    <xf numFmtId="0" fontId="46" fillId="30" borderId="0" xfId="0" applyFont="1" applyFill="1" applyBorder="1" applyAlignment="1">
      <alignment vertical="center"/>
    </xf>
    <xf numFmtId="0" fontId="46" fillId="30" borderId="11" xfId="0" applyFont="1" applyFill="1" applyBorder="1" applyAlignment="1">
      <alignment vertical="center"/>
    </xf>
    <xf numFmtId="0" fontId="46" fillId="0" borderId="10" xfId="0" applyFont="1" applyFill="1" applyBorder="1" applyAlignment="1">
      <alignment vertical="center"/>
    </xf>
    <xf numFmtId="0" fontId="46" fillId="0" borderId="16" xfId="0" applyFont="1" applyFill="1" applyBorder="1" applyAlignment="1">
      <alignment vertical="center"/>
    </xf>
    <xf numFmtId="0" fontId="46" fillId="0" borderId="16" xfId="0" applyFont="1" applyFill="1" applyBorder="1" applyAlignment="1" applyProtection="1">
      <alignment horizontal="center" vertical="center"/>
      <protection locked="0"/>
    </xf>
    <xf numFmtId="0" fontId="46" fillId="0" borderId="16" xfId="0" applyFont="1" applyFill="1" applyBorder="1" applyAlignment="1" applyProtection="1">
      <alignment vertical="center"/>
      <protection locked="0"/>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55" fillId="0" borderId="12" xfId="0" applyFont="1" applyFill="1" applyBorder="1" applyAlignment="1">
      <alignment vertical="center"/>
    </xf>
    <xf numFmtId="0" fontId="55" fillId="0" borderId="13" xfId="0" applyFont="1" applyBorder="1" applyAlignment="1">
      <alignment vertical="center"/>
    </xf>
    <xf numFmtId="176" fontId="46" fillId="0" borderId="0" xfId="0" applyNumberFormat="1" applyFont="1" applyFill="1" applyAlignment="1">
      <alignment vertical="center"/>
    </xf>
    <xf numFmtId="0" fontId="55" fillId="0" borderId="62" xfId="0" applyFont="1" applyFill="1" applyBorder="1" applyAlignment="1">
      <alignment vertical="center"/>
    </xf>
    <xf numFmtId="0" fontId="55" fillId="0" borderId="0" xfId="0" applyFont="1" applyFill="1" applyAlignment="1">
      <alignment vertical="center"/>
    </xf>
    <xf numFmtId="0" fontId="55" fillId="0" borderId="10" xfId="0" applyFont="1" applyFill="1" applyBorder="1" applyAlignment="1">
      <alignment vertical="center"/>
    </xf>
    <xf numFmtId="0" fontId="55" fillId="0" borderId="10" xfId="0" applyFont="1" applyFill="1" applyBorder="1" applyAlignment="1">
      <alignment vertical="center" shrinkToFit="1"/>
    </xf>
    <xf numFmtId="0" fontId="55" fillId="0" borderId="15" xfId="0" applyFont="1" applyFill="1" applyBorder="1" applyAlignment="1">
      <alignment vertical="center" shrinkToFit="1"/>
    </xf>
    <xf numFmtId="0" fontId="46" fillId="30" borderId="12" xfId="0" applyFont="1" applyFill="1" applyBorder="1" applyAlignment="1">
      <alignment vertical="center"/>
    </xf>
    <xf numFmtId="0" fontId="45" fillId="30" borderId="13" xfId="0" applyFont="1" applyFill="1" applyBorder="1" applyAlignment="1">
      <alignment vertical="center"/>
    </xf>
    <xf numFmtId="0" fontId="46" fillId="30" borderId="13" xfId="0" applyFont="1" applyFill="1" applyBorder="1" applyAlignment="1" applyProtection="1">
      <alignment horizontal="center" vertical="center"/>
      <protection locked="0"/>
    </xf>
    <xf numFmtId="0" fontId="51" fillId="30" borderId="14" xfId="0" applyFont="1" applyFill="1" applyBorder="1" applyAlignment="1">
      <alignment vertical="center"/>
    </xf>
    <xf numFmtId="0" fontId="44" fillId="0" borderId="0" xfId="0" applyFont="1" applyFill="1" applyAlignment="1">
      <alignment vertical="center"/>
    </xf>
    <xf numFmtId="0" fontId="44" fillId="30" borderId="63" xfId="0" applyFont="1" applyFill="1" applyBorder="1" applyAlignment="1">
      <alignment vertical="center"/>
    </xf>
    <xf numFmtId="0" fontId="44" fillId="0" borderId="63" xfId="0" applyFont="1" applyBorder="1" applyAlignment="1">
      <alignment vertical="center"/>
    </xf>
    <xf numFmtId="0" fontId="44" fillId="30" borderId="64" xfId="0" applyFont="1" applyFill="1" applyBorder="1" applyAlignment="1">
      <alignment vertical="center"/>
    </xf>
    <xf numFmtId="0" fontId="44" fillId="30" borderId="65" xfId="0" applyFont="1" applyFill="1" applyBorder="1" applyAlignment="1">
      <alignment vertical="center"/>
    </xf>
    <xf numFmtId="0" fontId="44" fillId="30" borderId="54" xfId="0" applyFont="1" applyFill="1" applyBorder="1" applyAlignment="1">
      <alignment vertical="center"/>
    </xf>
    <xf numFmtId="0" fontId="46" fillId="30" borderId="54" xfId="0" applyFont="1" applyFill="1" applyBorder="1" applyAlignment="1">
      <alignment vertical="center"/>
    </xf>
    <xf numFmtId="0" fontId="46" fillId="30" borderId="66" xfId="0" applyFont="1" applyFill="1" applyBorder="1" applyAlignment="1">
      <alignment vertical="center"/>
    </xf>
    <xf numFmtId="0" fontId="44" fillId="30" borderId="67" xfId="0" applyFont="1" applyFill="1" applyBorder="1" applyAlignment="1">
      <alignment vertical="center"/>
    </xf>
    <xf numFmtId="0" fontId="44" fillId="0" borderId="67" xfId="0" applyFont="1" applyBorder="1" applyAlignment="1">
      <alignment vertical="center"/>
    </xf>
    <xf numFmtId="0" fontId="44" fillId="30" borderId="68" xfId="0" applyFont="1" applyFill="1" applyBorder="1" applyAlignment="1">
      <alignment vertical="center"/>
    </xf>
    <xf numFmtId="0" fontId="44" fillId="30" borderId="69" xfId="0" applyFont="1" applyFill="1" applyBorder="1" applyAlignment="1">
      <alignment vertical="center"/>
    </xf>
    <xf numFmtId="0" fontId="44" fillId="30" borderId="47" xfId="0" applyFont="1" applyFill="1" applyBorder="1" applyAlignment="1">
      <alignment vertical="center"/>
    </xf>
    <xf numFmtId="0" fontId="46" fillId="30" borderId="47" xfId="0" applyFont="1" applyFill="1" applyBorder="1" applyAlignment="1">
      <alignment vertical="center"/>
    </xf>
    <xf numFmtId="0" fontId="44" fillId="30" borderId="0" xfId="0" applyFont="1" applyFill="1" applyBorder="1" applyAlignment="1">
      <alignment vertical="center"/>
    </xf>
    <xf numFmtId="0" fontId="45" fillId="26" borderId="70" xfId="0" applyFont="1" applyFill="1" applyBorder="1" applyAlignment="1">
      <alignment vertical="center"/>
    </xf>
    <xf numFmtId="0" fontId="44" fillId="30" borderId="61" xfId="0" applyFont="1" applyFill="1" applyBorder="1" applyAlignment="1">
      <alignment vertical="center"/>
    </xf>
    <xf numFmtId="0" fontId="46" fillId="30" borderId="61" xfId="0" applyFont="1" applyFill="1" applyBorder="1" applyAlignment="1">
      <alignment vertical="center"/>
    </xf>
    <xf numFmtId="0" fontId="44" fillId="30" borderId="11" xfId="0" applyFont="1" applyFill="1" applyBorder="1" applyAlignment="1">
      <alignment vertical="center"/>
    </xf>
    <xf numFmtId="0" fontId="45" fillId="0" borderId="31" xfId="0" applyFont="1" applyBorder="1" applyAlignment="1">
      <alignment vertical="center"/>
    </xf>
    <xf numFmtId="0" fontId="51" fillId="0" borderId="22" xfId="0" applyFont="1" applyBorder="1" applyAlignment="1">
      <alignment vertical="center"/>
    </xf>
    <xf numFmtId="0" fontId="51" fillId="0" borderId="18" xfId="0" applyFont="1" applyBorder="1" applyAlignment="1">
      <alignment horizontal="center" vertical="center"/>
    </xf>
    <xf numFmtId="0" fontId="51" fillId="0" borderId="44" xfId="0" applyFont="1" applyBorder="1" applyAlignment="1">
      <alignment horizontal="center" vertical="center"/>
    </xf>
    <xf numFmtId="0" fontId="51" fillId="0" borderId="18" xfId="0" applyFont="1" applyFill="1" applyBorder="1" applyAlignment="1">
      <alignment horizontal="center" vertical="center"/>
    </xf>
    <xf numFmtId="0" fontId="51" fillId="0" borderId="13" xfId="0" applyFont="1" applyBorder="1" applyAlignment="1">
      <alignment vertical="center"/>
    </xf>
    <xf numFmtId="0" fontId="51" fillId="0" borderId="12" xfId="0" applyFont="1" applyBorder="1" applyAlignment="1">
      <alignment horizontal="center" vertical="center"/>
    </xf>
    <xf numFmtId="0" fontId="51" fillId="0" borderId="14" xfId="0" applyFont="1" applyBorder="1" applyAlignment="1">
      <alignment vertical="center"/>
    </xf>
    <xf numFmtId="0" fontId="51" fillId="0" borderId="71" xfId="0" applyFont="1" applyFill="1" applyBorder="1" applyAlignment="1">
      <alignment vertical="center"/>
    </xf>
    <xf numFmtId="176" fontId="51" fillId="30" borderId="47" xfId="0" applyNumberFormat="1" applyFont="1" applyFill="1" applyBorder="1" applyAlignment="1">
      <alignment vertical="center"/>
    </xf>
    <xf numFmtId="0" fontId="51" fillId="30" borderId="47" xfId="0" applyFont="1" applyFill="1" applyBorder="1" applyAlignment="1">
      <alignment vertical="center"/>
    </xf>
    <xf numFmtId="176" fontId="51" fillId="30" borderId="10" xfId="0" applyNumberFormat="1" applyFont="1" applyFill="1" applyBorder="1" applyAlignment="1">
      <alignment vertical="center"/>
    </xf>
    <xf numFmtId="176" fontId="51" fillId="30" borderId="0" xfId="0" applyNumberFormat="1" applyFont="1" applyFill="1" applyBorder="1" applyAlignment="1">
      <alignment vertical="center"/>
    </xf>
    <xf numFmtId="0" fontId="51" fillId="30" borderId="11" xfId="0" applyFont="1" applyFill="1" applyBorder="1" applyAlignment="1">
      <alignment vertical="center"/>
    </xf>
    <xf numFmtId="0" fontId="51" fillId="0" borderId="26" xfId="0" applyFont="1" applyBorder="1" applyAlignment="1">
      <alignment vertical="center"/>
    </xf>
    <xf numFmtId="177" fontId="51" fillId="0" borderId="26" xfId="0" applyNumberFormat="1" applyFont="1" applyBorder="1" applyAlignment="1">
      <alignment vertical="center"/>
    </xf>
    <xf numFmtId="177" fontId="51" fillId="0" borderId="13" xfId="0" applyNumberFormat="1" applyFont="1" applyBorder="1" applyAlignment="1">
      <alignment vertical="center"/>
    </xf>
    <xf numFmtId="38" fontId="51" fillId="0" borderId="26" xfId="49" applyFont="1" applyFill="1" applyBorder="1" applyAlignment="1">
      <alignment vertical="center"/>
    </xf>
    <xf numFmtId="0" fontId="51" fillId="0" borderId="12" xfId="0" applyFont="1" applyBorder="1" applyAlignment="1">
      <alignment vertical="center"/>
    </xf>
    <xf numFmtId="0" fontId="44" fillId="30" borderId="72" xfId="0" applyFont="1" applyFill="1" applyBorder="1" applyAlignment="1">
      <alignment vertical="center"/>
    </xf>
    <xf numFmtId="0" fontId="51" fillId="0" borderId="27" xfId="0" applyFont="1" applyBorder="1" applyAlignment="1">
      <alignment vertical="center"/>
    </xf>
    <xf numFmtId="0" fontId="51" fillId="0" borderId="73" xfId="0" applyFont="1" applyBorder="1" applyAlignment="1">
      <alignment vertical="center"/>
    </xf>
    <xf numFmtId="177" fontId="51" fillId="0" borderId="74" xfId="0" applyNumberFormat="1" applyFont="1" applyBorder="1" applyAlignment="1">
      <alignment vertical="center"/>
    </xf>
    <xf numFmtId="177" fontId="51" fillId="0" borderId="61" xfId="0" applyNumberFormat="1" applyFont="1" applyBorder="1" applyAlignment="1">
      <alignment vertical="center"/>
    </xf>
    <xf numFmtId="177" fontId="51" fillId="0" borderId="16" xfId="0" applyNumberFormat="1" applyFont="1" applyBorder="1" applyAlignment="1">
      <alignment vertical="center"/>
    </xf>
    <xf numFmtId="38" fontId="51" fillId="0" borderId="27" xfId="49" applyFont="1" applyFill="1" applyBorder="1" applyAlignment="1">
      <alignment vertical="center"/>
    </xf>
    <xf numFmtId="0" fontId="51" fillId="0" borderId="16" xfId="0" applyFont="1" applyBorder="1" applyAlignment="1">
      <alignment horizontal="right" vertical="center"/>
    </xf>
    <xf numFmtId="0" fontId="51" fillId="0" borderId="15"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176" fontId="51" fillId="30" borderId="69" xfId="0" applyNumberFormat="1" applyFont="1" applyFill="1" applyBorder="1" applyAlignment="1">
      <alignment vertical="center"/>
    </xf>
    <xf numFmtId="0" fontId="51" fillId="30" borderId="75" xfId="0" applyFont="1" applyFill="1" applyBorder="1" applyAlignment="1">
      <alignment vertical="center"/>
    </xf>
    <xf numFmtId="0" fontId="51" fillId="0" borderId="76" xfId="0" applyFont="1" applyBorder="1" applyAlignment="1">
      <alignment vertical="center"/>
    </xf>
    <xf numFmtId="0" fontId="51" fillId="26" borderId="77" xfId="0" applyFont="1" applyFill="1" applyBorder="1" applyAlignment="1">
      <alignment vertical="center"/>
    </xf>
    <xf numFmtId="0" fontId="51" fillId="26" borderId="60" xfId="0" applyFont="1" applyFill="1" applyBorder="1" applyAlignment="1">
      <alignment vertical="center"/>
    </xf>
    <xf numFmtId="0" fontId="51" fillId="0" borderId="78" xfId="0" applyFont="1" applyBorder="1" applyAlignment="1">
      <alignment vertical="center"/>
    </xf>
    <xf numFmtId="0" fontId="53" fillId="0" borderId="13" xfId="0" applyFont="1" applyBorder="1" applyAlignment="1">
      <alignment vertical="center"/>
    </xf>
    <xf numFmtId="0" fontId="51" fillId="32" borderId="13" xfId="0" applyFont="1" applyFill="1" applyBorder="1" applyAlignment="1">
      <alignment vertical="center"/>
    </xf>
    <xf numFmtId="0" fontId="51" fillId="32" borderId="14" xfId="0" applyFont="1" applyFill="1" applyBorder="1" applyAlignment="1">
      <alignment vertical="center"/>
    </xf>
    <xf numFmtId="0" fontId="45" fillId="26" borderId="79" xfId="0" applyFont="1" applyFill="1" applyBorder="1" applyAlignment="1">
      <alignment vertical="center"/>
    </xf>
    <xf numFmtId="0" fontId="44" fillId="30" borderId="11" xfId="0" applyFont="1" applyFill="1" applyBorder="1" applyAlignment="1">
      <alignment vertical="center"/>
    </xf>
    <xf numFmtId="0" fontId="51" fillId="0" borderId="28" xfId="0" applyFont="1" applyBorder="1" applyAlignment="1">
      <alignment vertical="center"/>
    </xf>
    <xf numFmtId="0" fontId="51" fillId="0" borderId="80" xfId="0" applyFont="1" applyBorder="1" applyAlignment="1">
      <alignment vertical="center"/>
    </xf>
    <xf numFmtId="177" fontId="51" fillId="0" borderId="80" xfId="0" applyNumberFormat="1" applyFont="1" applyBorder="1" applyAlignment="1">
      <alignment vertical="center"/>
    </xf>
    <xf numFmtId="177" fontId="51" fillId="0" borderId="47" xfId="0" applyNumberFormat="1" applyFont="1" applyBorder="1" applyAlignment="1">
      <alignment vertical="center"/>
    </xf>
    <xf numFmtId="0" fontId="51" fillId="0" borderId="0" xfId="0" applyFont="1" applyAlignment="1">
      <alignment vertical="center"/>
    </xf>
    <xf numFmtId="38" fontId="51" fillId="0" borderId="28" xfId="49" applyFont="1" applyFill="1" applyBorder="1" applyAlignment="1">
      <alignment vertical="center"/>
    </xf>
    <xf numFmtId="0" fontId="51" fillId="0" borderId="10" xfId="0" applyFont="1" applyBorder="1" applyAlignment="1">
      <alignment vertical="center"/>
    </xf>
    <xf numFmtId="0" fontId="53" fillId="0" borderId="0" xfId="0" applyFont="1" applyAlignment="1">
      <alignment vertical="center"/>
    </xf>
    <xf numFmtId="0" fontId="51" fillId="0" borderId="11" xfId="0" applyFont="1" applyBorder="1" applyAlignment="1">
      <alignment vertical="center"/>
    </xf>
    <xf numFmtId="0" fontId="46" fillId="0" borderId="28" xfId="0" applyFont="1" applyFill="1" applyBorder="1" applyAlignment="1">
      <alignment horizontal="center" vertical="center"/>
    </xf>
    <xf numFmtId="0" fontId="51" fillId="30" borderId="0" xfId="0" applyFont="1" applyFill="1" applyBorder="1" applyAlignment="1">
      <alignment vertical="center"/>
    </xf>
    <xf numFmtId="0" fontId="51" fillId="30" borderId="75" xfId="0" applyFont="1" applyFill="1" applyBorder="1" applyAlignment="1">
      <alignment vertical="center"/>
    </xf>
    <xf numFmtId="177" fontId="51" fillId="0" borderId="28" xfId="0" applyNumberFormat="1" applyFont="1" applyBorder="1" applyAlignment="1">
      <alignment vertical="center"/>
    </xf>
    <xf numFmtId="177" fontId="51" fillId="0" borderId="0" xfId="0" applyNumberFormat="1" applyFont="1" applyAlignment="1">
      <alignment vertical="center"/>
    </xf>
    <xf numFmtId="0" fontId="53" fillId="0" borderId="16" xfId="0" applyFont="1" applyBorder="1" applyAlignment="1">
      <alignment vertical="center"/>
    </xf>
    <xf numFmtId="0" fontId="44" fillId="0" borderId="0" xfId="0" applyFont="1" applyFill="1" applyBorder="1" applyAlignment="1">
      <alignment vertical="center"/>
    </xf>
    <xf numFmtId="0" fontId="44" fillId="0" borderId="11" xfId="0" applyFont="1" applyBorder="1" applyAlignment="1">
      <alignment vertical="center"/>
    </xf>
    <xf numFmtId="0" fontId="51" fillId="26" borderId="35" xfId="0" applyFont="1" applyFill="1" applyBorder="1" applyAlignment="1">
      <alignment vertical="center"/>
    </xf>
    <xf numFmtId="0" fontId="51" fillId="26" borderId="81" xfId="0" applyFont="1" applyFill="1" applyBorder="1" applyAlignment="1">
      <alignment vertical="center"/>
    </xf>
    <xf numFmtId="0" fontId="51" fillId="32" borderId="0" xfId="0" applyFont="1" applyFill="1" applyAlignment="1">
      <alignment vertical="center"/>
    </xf>
    <xf numFmtId="0" fontId="51" fillId="32" borderId="11" xfId="0" applyFont="1" applyFill="1" applyBorder="1" applyAlignment="1">
      <alignment vertical="center"/>
    </xf>
    <xf numFmtId="0" fontId="51" fillId="0" borderId="82" xfId="0" applyFont="1" applyFill="1" applyBorder="1" applyAlignment="1">
      <alignment vertical="center"/>
    </xf>
    <xf numFmtId="176" fontId="51" fillId="30" borderId="16" xfId="0" applyNumberFormat="1" applyFont="1" applyFill="1" applyBorder="1" applyAlignment="1">
      <alignment vertical="center"/>
    </xf>
    <xf numFmtId="0" fontId="51" fillId="30" borderId="16" xfId="0" applyFont="1" applyFill="1" applyBorder="1" applyAlignment="1">
      <alignment vertical="center"/>
    </xf>
    <xf numFmtId="176" fontId="51" fillId="30" borderId="15" xfId="0" applyNumberFormat="1" applyFont="1" applyFill="1" applyBorder="1" applyAlignment="1">
      <alignment vertical="center"/>
    </xf>
    <xf numFmtId="0" fontId="51" fillId="30" borderId="17" xfId="0" applyFont="1" applyFill="1" applyBorder="1" applyAlignment="1">
      <alignment vertical="center"/>
    </xf>
    <xf numFmtId="0" fontId="51" fillId="30" borderId="17" xfId="0" applyFont="1" applyFill="1" applyBorder="1" applyAlignment="1">
      <alignment vertical="center"/>
    </xf>
    <xf numFmtId="0" fontId="46" fillId="0" borderId="28" xfId="0" applyFont="1" applyBorder="1" applyAlignment="1">
      <alignment vertical="center"/>
    </xf>
    <xf numFmtId="0" fontId="51" fillId="0" borderId="83" xfId="0" applyFont="1" applyBorder="1" applyAlignment="1">
      <alignment vertical="center"/>
    </xf>
    <xf numFmtId="38" fontId="51" fillId="0" borderId="0" xfId="49" applyFont="1" applyAlignment="1">
      <alignment vertical="center"/>
    </xf>
    <xf numFmtId="0" fontId="45" fillId="0" borderId="28" xfId="0" applyFont="1" applyBorder="1" applyAlignment="1">
      <alignment horizontal="left" vertical="center"/>
    </xf>
    <xf numFmtId="0" fontId="44" fillId="30" borderId="12" xfId="0" applyFont="1" applyFill="1" applyBorder="1" applyAlignment="1">
      <alignment vertical="center"/>
    </xf>
    <xf numFmtId="0" fontId="44" fillId="30" borderId="13" xfId="0" applyFont="1" applyFill="1" applyBorder="1" applyAlignment="1">
      <alignment vertical="center"/>
    </xf>
    <xf numFmtId="176" fontId="61" fillId="30" borderId="84" xfId="0" applyNumberFormat="1" applyFont="1" applyFill="1" applyBorder="1" applyAlignment="1" applyProtection="1">
      <alignment vertical="center"/>
      <protection locked="0"/>
    </xf>
    <xf numFmtId="0" fontId="44" fillId="0" borderId="13" xfId="0" applyFont="1" applyFill="1" applyBorder="1" applyAlignment="1">
      <alignment vertical="center"/>
    </xf>
    <xf numFmtId="0" fontId="46" fillId="0" borderId="13" xfId="0" applyFont="1" applyFill="1" applyBorder="1" applyAlignment="1">
      <alignment vertical="center"/>
    </xf>
    <xf numFmtId="0" fontId="61" fillId="0" borderId="13" xfId="0" applyFont="1" applyFill="1" applyBorder="1" applyAlignment="1" applyProtection="1">
      <alignment vertical="center"/>
      <protection locked="0"/>
    </xf>
    <xf numFmtId="0" fontId="46" fillId="0" borderId="13" xfId="0" applyFont="1" applyFill="1" applyBorder="1" applyAlignment="1">
      <alignment horizontal="center" vertical="center"/>
    </xf>
    <xf numFmtId="0" fontId="46" fillId="0" borderId="14" xfId="0" applyFont="1" applyBorder="1" applyAlignment="1">
      <alignment horizontal="center" vertical="center"/>
    </xf>
    <xf numFmtId="0" fontId="46" fillId="0" borderId="27" xfId="0" applyFont="1" applyBorder="1" applyAlignment="1">
      <alignment vertical="center"/>
    </xf>
    <xf numFmtId="177" fontId="51" fillId="0" borderId="27" xfId="0" applyNumberFormat="1" applyFont="1" applyBorder="1" applyAlignment="1">
      <alignment vertical="center"/>
    </xf>
    <xf numFmtId="38" fontId="51" fillId="0" borderId="16" xfId="49" applyFont="1" applyBorder="1" applyAlignment="1">
      <alignment vertical="center"/>
    </xf>
    <xf numFmtId="0" fontId="45" fillId="0" borderId="10" xfId="0" applyFont="1" applyBorder="1" applyAlignment="1">
      <alignment horizontal="left" vertical="center"/>
    </xf>
    <xf numFmtId="0" fontId="44" fillId="30" borderId="10" xfId="0" applyFont="1" applyFill="1" applyBorder="1" applyAlignment="1">
      <alignment vertical="center"/>
    </xf>
    <xf numFmtId="0" fontId="51" fillId="30" borderId="0" xfId="0" applyFont="1" applyFill="1" applyBorder="1" applyAlignment="1" applyProtection="1">
      <alignment vertical="center"/>
      <protection locked="0"/>
    </xf>
    <xf numFmtId="0" fontId="51" fillId="30" borderId="0" xfId="0" applyFont="1" applyFill="1" applyBorder="1" applyAlignment="1" applyProtection="1">
      <alignment vertical="center" wrapText="1"/>
      <protection locked="0"/>
    </xf>
    <xf numFmtId="0" fontId="46" fillId="0" borderId="11" xfId="0" applyFont="1" applyFill="1" applyBorder="1" applyAlignment="1">
      <alignment horizontal="center" vertical="center"/>
    </xf>
    <xf numFmtId="0" fontId="46" fillId="0" borderId="0" xfId="0" applyFont="1" applyFill="1" applyBorder="1" applyAlignment="1">
      <alignment vertical="center"/>
    </xf>
    <xf numFmtId="0" fontId="51" fillId="0" borderId="0" xfId="0" applyFont="1" applyFill="1" applyBorder="1" applyAlignment="1">
      <alignment vertical="center"/>
    </xf>
    <xf numFmtId="177" fontId="51" fillId="0" borderId="0" xfId="0" applyNumberFormat="1" applyFont="1" applyFill="1" applyBorder="1" applyAlignment="1">
      <alignment vertical="center"/>
    </xf>
    <xf numFmtId="181" fontId="51" fillId="0" borderId="0" xfId="0" applyNumberFormat="1" applyFont="1" applyFill="1" applyBorder="1" applyAlignment="1">
      <alignment vertical="center"/>
    </xf>
    <xf numFmtId="0" fontId="44" fillId="26" borderId="0" xfId="0" applyFont="1" applyFill="1" applyBorder="1" applyAlignment="1" applyProtection="1">
      <alignment vertical="center"/>
      <protection locked="0"/>
    </xf>
    <xf numFmtId="0" fontId="46" fillId="30" borderId="0" xfId="0" applyFont="1" applyFill="1" applyBorder="1" applyAlignment="1" applyProtection="1">
      <alignment vertical="center"/>
      <protection locked="0"/>
    </xf>
    <xf numFmtId="0" fontId="44" fillId="26" borderId="0" xfId="0" applyFont="1" applyFill="1" applyBorder="1" applyAlignment="1" applyProtection="1">
      <alignment vertical="top"/>
      <protection locked="0"/>
    </xf>
    <xf numFmtId="0" fontId="44" fillId="30" borderId="0" xfId="0" applyFont="1" applyFill="1" applyBorder="1" applyAlignment="1" applyProtection="1">
      <alignment vertical="top"/>
      <protection locked="0"/>
    </xf>
    <xf numFmtId="0" fontId="45" fillId="0" borderId="15" xfId="0" applyFont="1" applyBorder="1" applyAlignment="1">
      <alignment horizontal="left" vertical="center"/>
    </xf>
    <xf numFmtId="0" fontId="44" fillId="30" borderId="15" xfId="0" applyFont="1" applyFill="1" applyBorder="1" applyAlignment="1">
      <alignment vertical="center"/>
    </xf>
    <xf numFmtId="0" fontId="44" fillId="26" borderId="16" xfId="0" applyFont="1" applyFill="1" applyBorder="1" applyAlignment="1" applyProtection="1">
      <alignment vertical="top"/>
      <protection locked="0"/>
    </xf>
    <xf numFmtId="0" fontId="51" fillId="30" borderId="16" xfId="0" applyFont="1" applyFill="1" applyBorder="1" applyAlignment="1" applyProtection="1">
      <alignment vertical="center"/>
      <protection locked="0"/>
    </xf>
    <xf numFmtId="0" fontId="44" fillId="30" borderId="16" xfId="0" applyFont="1" applyFill="1" applyBorder="1" applyAlignment="1" applyProtection="1">
      <alignment vertical="top"/>
      <protection locked="0"/>
    </xf>
    <xf numFmtId="0" fontId="44" fillId="30" borderId="11" xfId="0" applyFont="1" applyFill="1" applyBorder="1" applyAlignment="1" applyProtection="1">
      <alignment vertical="center"/>
      <protection locked="0"/>
    </xf>
    <xf numFmtId="0" fontId="46" fillId="0" borderId="44" xfId="0" applyFont="1" applyFill="1" applyBorder="1" applyAlignment="1">
      <alignment horizontal="left" vertical="center"/>
    </xf>
    <xf numFmtId="0" fontId="46" fillId="0" borderId="13" xfId="0" applyFont="1" applyFill="1" applyBorder="1" applyAlignment="1">
      <alignment horizontal="left" vertical="center"/>
    </xf>
    <xf numFmtId="0" fontId="46" fillId="0" borderId="85" xfId="0" applyFont="1" applyFill="1" applyBorder="1" applyAlignment="1">
      <alignment horizontal="left" vertical="center"/>
    </xf>
    <xf numFmtId="0" fontId="46" fillId="0" borderId="60" xfId="0" applyFont="1" applyFill="1" applyBorder="1" applyAlignment="1">
      <alignment vertical="center"/>
    </xf>
    <xf numFmtId="0" fontId="51" fillId="0" borderId="13" xfId="0" applyFont="1" applyFill="1" applyBorder="1" applyAlignment="1">
      <alignment vertical="center"/>
    </xf>
    <xf numFmtId="0" fontId="51" fillId="0" borderId="13" xfId="0" applyFont="1" applyFill="1" applyBorder="1" applyAlignment="1">
      <alignment/>
    </xf>
    <xf numFmtId="0" fontId="51" fillId="0" borderId="0" xfId="0" applyFont="1" applyFill="1" applyBorder="1" applyAlignment="1">
      <alignment horizontal="right" vertical="center"/>
    </xf>
    <xf numFmtId="0" fontId="51" fillId="0" borderId="0" xfId="0" applyFont="1" applyFill="1" applyBorder="1" applyAlignment="1">
      <alignment horizontal="right" vertical="top"/>
    </xf>
    <xf numFmtId="0" fontId="46" fillId="0" borderId="0" xfId="0" applyFont="1" applyFill="1" applyBorder="1" applyAlignment="1">
      <alignment horizontal="left" vertical="center"/>
    </xf>
    <xf numFmtId="0" fontId="46" fillId="0" borderId="0" xfId="0" applyFont="1" applyFill="1" applyBorder="1" applyAlignment="1" applyProtection="1">
      <alignment horizontal="center" vertical="center"/>
      <protection locked="0"/>
    </xf>
    <xf numFmtId="0" fontId="50" fillId="0" borderId="0" xfId="0" applyFont="1" applyFill="1" applyBorder="1" applyAlignment="1">
      <alignment vertical="center"/>
    </xf>
    <xf numFmtId="0" fontId="44" fillId="0" borderId="0" xfId="0" applyFont="1" applyFill="1" applyBorder="1" applyAlignment="1">
      <alignment vertical="center" wrapText="1"/>
    </xf>
    <xf numFmtId="0" fontId="44" fillId="0" borderId="0" xfId="0" applyFont="1" applyAlignment="1">
      <alignment vertical="center" wrapText="1"/>
    </xf>
    <xf numFmtId="0" fontId="62" fillId="0" borderId="16" xfId="0" applyFont="1" applyFill="1" applyBorder="1" applyAlignment="1">
      <alignment vertical="center"/>
    </xf>
    <xf numFmtId="0" fontId="44" fillId="0" borderId="16" xfId="0" applyFont="1" applyFill="1" applyBorder="1" applyAlignment="1">
      <alignment vertical="center"/>
    </xf>
    <xf numFmtId="0" fontId="44" fillId="0" borderId="16" xfId="0" applyFont="1" applyFill="1" applyBorder="1" applyAlignment="1">
      <alignment vertical="center" wrapText="1"/>
    </xf>
    <xf numFmtId="0" fontId="44" fillId="25" borderId="0" xfId="0" applyFont="1" applyFill="1" applyBorder="1" applyAlignment="1">
      <alignment vertical="center" wrapText="1"/>
    </xf>
    <xf numFmtId="0" fontId="51" fillId="25" borderId="0" xfId="0" applyFont="1" applyFill="1" applyBorder="1" applyAlignment="1">
      <alignment vertical="center"/>
    </xf>
    <xf numFmtId="0" fontId="44" fillId="25" borderId="0" xfId="0" applyFont="1" applyFill="1" applyAlignment="1">
      <alignment vertical="center" wrapText="1"/>
    </xf>
    <xf numFmtId="0" fontId="46" fillId="25" borderId="31" xfId="0" applyFont="1" applyFill="1" applyBorder="1" applyAlignment="1" applyProtection="1">
      <alignment vertical="center"/>
      <protection locked="0"/>
    </xf>
    <xf numFmtId="0" fontId="51" fillId="0" borderId="16" xfId="0" applyFont="1" applyFill="1" applyBorder="1" applyAlignment="1" applyProtection="1">
      <alignment vertical="center"/>
      <protection locked="0"/>
    </xf>
    <xf numFmtId="0" fontId="46" fillId="25" borderId="44" xfId="0" applyFont="1" applyFill="1" applyBorder="1" applyAlignment="1" applyProtection="1">
      <alignment vertical="center"/>
      <protection locked="0"/>
    </xf>
    <xf numFmtId="0" fontId="46" fillId="0" borderId="44" xfId="0" applyFont="1" applyFill="1" applyBorder="1" applyAlignment="1" applyProtection="1">
      <alignment vertical="center"/>
      <protection locked="0"/>
    </xf>
    <xf numFmtId="0" fontId="46" fillId="0" borderId="22" xfId="0" applyFont="1" applyBorder="1" applyAlignment="1" applyProtection="1">
      <alignment vertical="center"/>
      <protection locked="0"/>
    </xf>
    <xf numFmtId="0" fontId="44" fillId="0" borderId="12" xfId="0" applyFont="1" applyFill="1" applyBorder="1" applyAlignment="1" applyProtection="1">
      <alignment vertical="center"/>
      <protection locked="0"/>
    </xf>
    <xf numFmtId="0" fontId="51" fillId="0" borderId="13" xfId="0" applyFont="1" applyFill="1" applyBorder="1" applyAlignment="1" applyProtection="1">
      <alignment vertical="center"/>
      <protection locked="0"/>
    </xf>
    <xf numFmtId="0" fontId="46" fillId="0" borderId="13"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46" fillId="0" borderId="14" xfId="0" applyFont="1" applyBorder="1" applyAlignment="1" applyProtection="1">
      <alignment vertical="center"/>
      <protection locked="0"/>
    </xf>
    <xf numFmtId="0" fontId="46" fillId="25" borderId="10" xfId="0" applyFont="1" applyFill="1" applyBorder="1" applyAlignment="1" applyProtection="1">
      <alignment vertical="center"/>
      <protection locked="0"/>
    </xf>
    <xf numFmtId="0" fontId="51" fillId="25" borderId="0" xfId="0" applyFont="1" applyFill="1" applyBorder="1" applyAlignment="1" applyProtection="1">
      <alignment vertical="center"/>
      <protection locked="0"/>
    </xf>
    <xf numFmtId="0" fontId="44" fillId="0" borderId="0" xfId="0" applyFont="1" applyFill="1" applyBorder="1" applyAlignment="1" applyProtection="1">
      <alignment vertical="center"/>
      <protection locked="0"/>
    </xf>
    <xf numFmtId="0" fontId="44" fillId="25" borderId="0" xfId="0" applyFont="1" applyFill="1" applyBorder="1" applyAlignment="1" applyProtection="1">
      <alignment vertical="center"/>
      <protection locked="0"/>
    </xf>
    <xf numFmtId="0" fontId="51" fillId="0" borderId="11" xfId="0" applyFont="1" applyBorder="1" applyAlignment="1" applyProtection="1">
      <alignment vertical="center"/>
      <protection locked="0"/>
    </xf>
    <xf numFmtId="0" fontId="44" fillId="0" borderId="86"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0" fontId="44" fillId="0" borderId="11" xfId="0" applyFont="1" applyBorder="1" applyAlignment="1" applyProtection="1">
      <alignment vertical="center"/>
      <protection locked="0"/>
    </xf>
    <xf numFmtId="0" fontId="51" fillId="0" borderId="10" xfId="0" applyFont="1" applyFill="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6" fillId="0" borderId="11" xfId="0" applyFont="1" applyBorder="1" applyAlignment="1" applyProtection="1">
      <alignment vertical="center"/>
      <protection locked="0"/>
    </xf>
    <xf numFmtId="0" fontId="44" fillId="0" borderId="15" xfId="0" applyFont="1" applyFill="1" applyBorder="1" applyAlignment="1" applyProtection="1">
      <alignment horizontal="left" vertical="center"/>
      <protection locked="0"/>
    </xf>
    <xf numFmtId="0" fontId="51" fillId="0" borderId="35" xfId="0" applyFont="1" applyFill="1" applyBorder="1" applyAlignment="1" applyProtection="1">
      <alignment horizontal="center" vertical="center"/>
      <protection locked="0"/>
    </xf>
    <xf numFmtId="0" fontId="46" fillId="0" borderId="35" xfId="0" applyFont="1" applyFill="1" applyBorder="1" applyAlignment="1" applyProtection="1">
      <alignment horizontal="center" vertical="center"/>
      <protection locked="0"/>
    </xf>
    <xf numFmtId="0" fontId="46" fillId="25" borderId="35" xfId="0" applyFont="1" applyFill="1" applyBorder="1" applyAlignment="1" applyProtection="1">
      <alignment horizontal="center" vertical="center"/>
      <protection locked="0"/>
    </xf>
    <xf numFmtId="0" fontId="51" fillId="0" borderId="35" xfId="0" applyFont="1" applyFill="1" applyBorder="1" applyAlignment="1" applyProtection="1">
      <alignment horizontal="left" vertical="center"/>
      <protection locked="0"/>
    </xf>
    <xf numFmtId="0" fontId="46" fillId="0" borderId="60" xfId="0" applyFont="1" applyBorder="1" applyAlignment="1" applyProtection="1">
      <alignment horizontal="center" vertical="center"/>
      <protection locked="0"/>
    </xf>
    <xf numFmtId="0" fontId="44" fillId="0" borderId="0" xfId="0" applyFont="1" applyFill="1" applyBorder="1" applyAlignment="1">
      <alignment horizontal="left" vertical="center" wrapText="1"/>
    </xf>
    <xf numFmtId="0" fontId="44" fillId="0" borderId="0" xfId="0" applyFont="1" applyFill="1" applyBorder="1" applyAlignment="1" applyProtection="1">
      <alignment horizontal="left" vertical="center"/>
      <protection locked="0"/>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protection locked="0"/>
    </xf>
    <xf numFmtId="0" fontId="46" fillId="0" borderId="0" xfId="0" applyFont="1" applyAlignment="1" applyProtection="1">
      <alignment horizontal="center" vertical="center"/>
      <protection locked="0"/>
    </xf>
    <xf numFmtId="0" fontId="50" fillId="0" borderId="0" xfId="0" applyFont="1" applyFill="1" applyBorder="1" applyAlignment="1">
      <alignment horizontal="left" vertical="center"/>
    </xf>
    <xf numFmtId="0" fontId="44" fillId="26" borderId="16" xfId="0" applyFont="1" applyFill="1" applyBorder="1" applyAlignment="1">
      <alignment vertical="center" wrapText="1"/>
    </xf>
    <xf numFmtId="0" fontId="51" fillId="26" borderId="16" xfId="0" applyFont="1" applyFill="1" applyBorder="1" applyAlignment="1">
      <alignment vertical="center"/>
    </xf>
    <xf numFmtId="0" fontId="46" fillId="26" borderId="13" xfId="0" applyFont="1" applyFill="1" applyBorder="1" applyAlignment="1" applyProtection="1">
      <alignment vertical="center"/>
      <protection locked="0"/>
    </xf>
    <xf numFmtId="0" fontId="46" fillId="26" borderId="16" xfId="0" applyFont="1" applyFill="1" applyBorder="1" applyAlignment="1" applyProtection="1">
      <alignment vertical="center"/>
      <protection locked="0"/>
    </xf>
    <xf numFmtId="0" fontId="51" fillId="26" borderId="16" xfId="0" applyFont="1" applyFill="1" applyBorder="1" applyAlignment="1" applyProtection="1">
      <alignment vertical="center"/>
      <protection locked="0"/>
    </xf>
    <xf numFmtId="0" fontId="46" fillId="0" borderId="17" xfId="0" applyFont="1" applyBorder="1" applyAlignment="1" applyProtection="1">
      <alignment vertical="center"/>
      <protection locked="0"/>
    </xf>
    <xf numFmtId="0" fontId="46" fillId="26" borderId="10" xfId="0" applyFont="1" applyFill="1" applyBorder="1" applyAlignment="1" applyProtection="1">
      <alignment vertical="center"/>
      <protection locked="0"/>
    </xf>
    <xf numFmtId="0" fontId="51" fillId="26" borderId="0" xfId="0" applyFont="1" applyFill="1" applyBorder="1" applyAlignment="1" applyProtection="1">
      <alignment vertical="center"/>
      <protection locked="0"/>
    </xf>
    <xf numFmtId="0" fontId="51" fillId="0" borderId="0" xfId="0" applyFont="1" applyFill="1" applyBorder="1" applyAlignment="1" applyProtection="1">
      <alignment vertical="center" wrapText="1"/>
      <protection locked="0"/>
    </xf>
    <xf numFmtId="0" fontId="46" fillId="0" borderId="87" xfId="0" applyFont="1" applyFill="1" applyBorder="1" applyAlignment="1" applyProtection="1">
      <alignment horizontal="center" vertical="center"/>
      <protection locked="0"/>
    </xf>
    <xf numFmtId="0" fontId="46" fillId="26" borderId="35" xfId="0" applyFont="1" applyFill="1" applyBorder="1" applyAlignment="1" applyProtection="1">
      <alignment horizontal="center" vertical="center"/>
      <protection locked="0"/>
    </xf>
    <xf numFmtId="0" fontId="62" fillId="0" borderId="0" xfId="0" applyFont="1" applyFill="1" applyBorder="1" applyAlignment="1">
      <alignment vertical="center"/>
    </xf>
    <xf numFmtId="0" fontId="51" fillId="0" borderId="0" xfId="0" applyFont="1" applyAlignment="1" applyProtection="1">
      <alignment horizontal="right" vertical="center"/>
      <protection locked="0"/>
    </xf>
    <xf numFmtId="0" fontId="46" fillId="0" borderId="0" xfId="0" applyFont="1" applyAlignment="1">
      <alignment horizontal="center" vertical="center"/>
    </xf>
    <xf numFmtId="49" fontId="48" fillId="0" borderId="0" xfId="0" applyNumberFormat="1" applyFont="1" applyFill="1" applyAlignment="1">
      <alignment horizontal="left" vertical="center"/>
    </xf>
    <xf numFmtId="49" fontId="45" fillId="0" borderId="0" xfId="0" applyNumberFormat="1" applyFont="1" applyFill="1" applyAlignment="1">
      <alignment horizontal="left" vertical="center"/>
    </xf>
    <xf numFmtId="0" fontId="50" fillId="0" borderId="88" xfId="0" applyFont="1" applyFill="1" applyBorder="1" applyAlignment="1">
      <alignment vertical="center"/>
    </xf>
    <xf numFmtId="0" fontId="62" fillId="0" borderId="89" xfId="0" applyFont="1" applyFill="1" applyBorder="1" applyAlignment="1">
      <alignment vertical="center"/>
    </xf>
    <xf numFmtId="0" fontId="62" fillId="0" borderId="13" xfId="0" applyFont="1" applyFill="1" applyBorder="1" applyAlignment="1">
      <alignment vertical="center"/>
    </xf>
    <xf numFmtId="0" fontId="51" fillId="0" borderId="34" xfId="0" applyFont="1" applyFill="1" applyBorder="1" applyAlignment="1">
      <alignment vertical="center"/>
    </xf>
    <xf numFmtId="0" fontId="51" fillId="0" borderId="35" xfId="0" applyFont="1" applyFill="1" applyBorder="1" applyAlignment="1">
      <alignment vertical="center"/>
    </xf>
    <xf numFmtId="0" fontId="46" fillId="25" borderId="35" xfId="0" applyFont="1" applyFill="1" applyBorder="1" applyAlignment="1">
      <alignment vertical="center"/>
    </xf>
    <xf numFmtId="0" fontId="44" fillId="0" borderId="35" xfId="0" applyFont="1" applyFill="1" applyBorder="1" applyAlignment="1">
      <alignment vertical="center"/>
    </xf>
    <xf numFmtId="0" fontId="46" fillId="0" borderId="35" xfId="0" applyFont="1" applyFill="1" applyBorder="1" applyAlignment="1">
      <alignment vertical="center"/>
    </xf>
    <xf numFmtId="0" fontId="46" fillId="25" borderId="35" xfId="0" applyFont="1" applyFill="1" applyBorder="1" applyAlignment="1">
      <alignment vertical="center"/>
    </xf>
    <xf numFmtId="0" fontId="44" fillId="30" borderId="35" xfId="0" applyFont="1" applyFill="1" applyBorder="1" applyAlignment="1">
      <alignment vertical="center"/>
    </xf>
    <xf numFmtId="0" fontId="51" fillId="0" borderId="60" xfId="0" applyFont="1" applyBorder="1" applyAlignment="1">
      <alignment vertical="center"/>
    </xf>
    <xf numFmtId="0" fontId="62" fillId="0" borderId="10" xfId="0" applyFont="1" applyFill="1" applyBorder="1" applyAlignment="1">
      <alignment vertical="center"/>
    </xf>
    <xf numFmtId="0" fontId="44" fillId="0" borderId="88" xfId="0" applyFont="1" applyFill="1" applyBorder="1" applyAlignment="1">
      <alignment horizontal="center" vertical="center"/>
    </xf>
    <xf numFmtId="176" fontId="44" fillId="0" borderId="0" xfId="0" applyNumberFormat="1" applyFont="1" applyFill="1" applyBorder="1" applyAlignment="1">
      <alignment vertical="center" wrapText="1"/>
    </xf>
    <xf numFmtId="0" fontId="51" fillId="0" borderId="0" xfId="0" applyFont="1" applyAlignment="1">
      <alignment vertical="center" wrapText="1"/>
    </xf>
    <xf numFmtId="0" fontId="51" fillId="0" borderId="0" xfId="0" applyFont="1" applyFill="1" applyBorder="1" applyAlignment="1">
      <alignment vertical="center" wrapText="1"/>
    </xf>
    <xf numFmtId="0" fontId="44" fillId="0" borderId="90" xfId="0" applyFont="1" applyFill="1" applyBorder="1" applyAlignment="1">
      <alignment horizontal="center" vertical="center"/>
    </xf>
    <xf numFmtId="0" fontId="44" fillId="0" borderId="54" xfId="0" applyFont="1" applyFill="1" applyBorder="1" applyAlignment="1">
      <alignment vertical="center"/>
    </xf>
    <xf numFmtId="176" fontId="44" fillId="0" borderId="54" xfId="0" applyNumberFormat="1" applyFont="1" applyFill="1" applyBorder="1" applyAlignment="1">
      <alignment vertical="center" wrapText="1"/>
    </xf>
    <xf numFmtId="0" fontId="46" fillId="0" borderId="54" xfId="0" applyFont="1" applyFill="1" applyBorder="1" applyAlignment="1">
      <alignment vertical="center"/>
    </xf>
    <xf numFmtId="0" fontId="46" fillId="0" borderId="54" xfId="0" applyFont="1" applyFill="1" applyBorder="1" applyAlignment="1">
      <alignment vertical="center"/>
    </xf>
    <xf numFmtId="0" fontId="51" fillId="0" borderId="54" xfId="0" applyFont="1" applyFill="1" applyBorder="1" applyAlignment="1">
      <alignment vertical="center"/>
    </xf>
    <xf numFmtId="0" fontId="51" fillId="0" borderId="91" xfId="0" applyFont="1" applyBorder="1" applyAlignment="1">
      <alignment vertical="center"/>
    </xf>
    <xf numFmtId="0" fontId="62" fillId="0" borderId="15" xfId="0" applyFont="1" applyFill="1" applyBorder="1" applyAlignment="1">
      <alignment vertical="center"/>
    </xf>
    <xf numFmtId="0" fontId="44" fillId="0" borderId="15" xfId="0" applyFont="1" applyFill="1" applyBorder="1" applyAlignment="1">
      <alignment horizontal="center" vertical="center"/>
    </xf>
    <xf numFmtId="176" fontId="44" fillId="0" borderId="16" xfId="0" applyNumberFormat="1" applyFont="1" applyFill="1" applyBorder="1" applyAlignment="1">
      <alignment vertical="center" wrapText="1"/>
    </xf>
    <xf numFmtId="0" fontId="51" fillId="0" borderId="16" xfId="0" applyFont="1" applyFill="1" applyBorder="1" applyAlignment="1">
      <alignment vertical="center"/>
    </xf>
    <xf numFmtId="0" fontId="62" fillId="0" borderId="44" xfId="0" applyFont="1" applyFill="1" applyBorder="1" applyAlignment="1">
      <alignment vertical="center"/>
    </xf>
    <xf numFmtId="0" fontId="44" fillId="0" borderId="0" xfId="0" applyFont="1" applyFill="1" applyBorder="1" applyAlignment="1">
      <alignment horizontal="center" vertical="center"/>
    </xf>
    <xf numFmtId="0" fontId="51" fillId="0" borderId="0" xfId="0" applyFont="1" applyBorder="1" applyAlignment="1">
      <alignment vertical="center"/>
    </xf>
    <xf numFmtId="0" fontId="50" fillId="0" borderId="12" xfId="0" applyFont="1" applyFill="1" applyBorder="1" applyAlignment="1">
      <alignment vertical="center"/>
    </xf>
    <xf numFmtId="0" fontId="50" fillId="0" borderId="44" xfId="0" applyFont="1" applyFill="1" applyBorder="1" applyAlignment="1">
      <alignment vertical="center"/>
    </xf>
    <xf numFmtId="0" fontId="50" fillId="0" borderId="85" xfId="0" applyFont="1" applyFill="1" applyBorder="1" applyAlignment="1">
      <alignment vertical="center"/>
    </xf>
    <xf numFmtId="176" fontId="46" fillId="0" borderId="0" xfId="0" applyNumberFormat="1" applyFont="1" applyAlignment="1">
      <alignment vertical="center"/>
    </xf>
    <xf numFmtId="176" fontId="46" fillId="0" borderId="0" xfId="0" applyNumberFormat="1" applyFont="1" applyFill="1" applyBorder="1" applyAlignment="1">
      <alignment vertical="center"/>
    </xf>
    <xf numFmtId="0" fontId="45" fillId="0" borderId="92" xfId="0" applyFont="1" applyFill="1" applyBorder="1" applyAlignment="1">
      <alignment horizontal="center"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46" fillId="25" borderId="93" xfId="0" applyFont="1" applyFill="1" applyBorder="1" applyAlignment="1">
      <alignment horizontal="center" vertical="center"/>
    </xf>
    <xf numFmtId="0" fontId="46" fillId="25" borderId="94" xfId="0" applyFont="1" applyFill="1" applyBorder="1" applyAlignment="1">
      <alignment horizontal="center" vertical="center"/>
    </xf>
    <xf numFmtId="0" fontId="44" fillId="0" borderId="79" xfId="0" applyFont="1" applyFill="1" applyBorder="1" applyAlignment="1">
      <alignment vertical="center"/>
    </xf>
    <xf numFmtId="0" fontId="64" fillId="0" borderId="11" xfId="0" applyFont="1" applyBorder="1" applyAlignment="1">
      <alignment vertical="center" wrapText="1"/>
    </xf>
    <xf numFmtId="0" fontId="65" fillId="25" borderId="94" xfId="0" applyFont="1" applyFill="1" applyBorder="1" applyAlignment="1">
      <alignment horizontal="center" vertical="center"/>
    </xf>
    <xf numFmtId="0" fontId="62" fillId="0" borderId="27" xfId="0" applyFont="1" applyFill="1" applyBorder="1" applyAlignment="1">
      <alignment vertical="center"/>
    </xf>
    <xf numFmtId="0" fontId="44" fillId="0" borderId="95" xfId="0" applyFont="1" applyFill="1" applyBorder="1" applyAlignment="1">
      <alignment horizontal="center" vertical="center"/>
    </xf>
    <xf numFmtId="0" fontId="44" fillId="0" borderId="96" xfId="0" applyFont="1" applyFill="1" applyBorder="1" applyAlignment="1">
      <alignment vertical="center"/>
    </xf>
    <xf numFmtId="0" fontId="44" fillId="0" borderId="96" xfId="0" applyFont="1" applyFill="1" applyBorder="1" applyAlignment="1">
      <alignment vertical="center" wrapText="1"/>
    </xf>
    <xf numFmtId="0" fontId="51" fillId="0" borderId="97" xfId="0" applyFont="1" applyBorder="1" applyAlignment="1">
      <alignment vertical="center"/>
    </xf>
    <xf numFmtId="0" fontId="66" fillId="0" borderId="12" xfId="0" applyFont="1" applyFill="1" applyBorder="1" applyAlignment="1">
      <alignment vertical="center"/>
    </xf>
    <xf numFmtId="0" fontId="66" fillId="0" borderId="13" xfId="0" applyFont="1" applyFill="1" applyBorder="1" applyAlignment="1">
      <alignment vertical="center"/>
    </xf>
    <xf numFmtId="0" fontId="67" fillId="0" borderId="35" xfId="0" applyFont="1" applyFill="1" applyBorder="1" applyAlignment="1">
      <alignment vertical="center"/>
    </xf>
    <xf numFmtId="0" fontId="44" fillId="0" borderId="98" xfId="0" applyFont="1" applyFill="1" applyBorder="1" applyAlignment="1">
      <alignment horizontal="center" vertical="center"/>
    </xf>
    <xf numFmtId="0" fontId="46" fillId="25" borderId="99" xfId="0" applyFont="1" applyFill="1" applyBorder="1" applyAlignment="1">
      <alignment vertical="center"/>
    </xf>
    <xf numFmtId="0" fontId="55" fillId="0" borderId="99" xfId="0" applyFont="1" applyFill="1" applyBorder="1" applyAlignment="1">
      <alignment horizontal="center" vertical="center"/>
    </xf>
    <xf numFmtId="0" fontId="46" fillId="25" borderId="100" xfId="0" applyFont="1" applyFill="1" applyBorder="1" applyAlignment="1">
      <alignment vertical="center"/>
    </xf>
    <xf numFmtId="0" fontId="55" fillId="0" borderId="100" xfId="0" applyFont="1" applyFill="1" applyBorder="1" applyAlignment="1">
      <alignment horizontal="center" vertical="center"/>
    </xf>
    <xf numFmtId="0" fontId="46" fillId="0" borderId="0" xfId="0" applyFont="1" applyBorder="1" applyAlignment="1">
      <alignment vertical="top"/>
    </xf>
    <xf numFmtId="0" fontId="51" fillId="0" borderId="0" xfId="0" applyFont="1" applyFill="1" applyBorder="1" applyAlignment="1">
      <alignment horizontal="left" vertical="center" wrapText="1"/>
    </xf>
    <xf numFmtId="0" fontId="55" fillId="0" borderId="94" xfId="0" applyFont="1" applyFill="1" applyBorder="1" applyAlignment="1">
      <alignment horizontal="center" vertical="center"/>
    </xf>
    <xf numFmtId="176" fontId="44" fillId="0" borderId="96" xfId="0" applyNumberFormat="1" applyFont="1" applyFill="1" applyBorder="1" applyAlignment="1">
      <alignment vertical="center" wrapText="1"/>
    </xf>
    <xf numFmtId="0" fontId="46" fillId="0" borderId="96" xfId="0" applyFont="1" applyFill="1" applyBorder="1" applyAlignment="1">
      <alignment vertical="center"/>
    </xf>
    <xf numFmtId="0" fontId="51" fillId="0" borderId="96" xfId="0" applyFont="1" applyFill="1" applyBorder="1" applyAlignment="1">
      <alignment vertical="center"/>
    </xf>
    <xf numFmtId="0" fontId="51" fillId="0" borderId="101" xfId="0" applyFont="1" applyBorder="1" applyAlignment="1">
      <alignment vertical="center"/>
    </xf>
    <xf numFmtId="0" fontId="44" fillId="28" borderId="0" xfId="0" applyFont="1" applyFill="1" applyBorder="1" applyAlignment="1">
      <alignment vertical="center" wrapText="1"/>
    </xf>
    <xf numFmtId="0" fontId="51" fillId="28" borderId="0" xfId="0" applyFont="1" applyFill="1" applyBorder="1" applyAlignment="1">
      <alignment vertical="center"/>
    </xf>
    <xf numFmtId="0" fontId="44" fillId="28" borderId="0" xfId="0" applyFont="1" applyFill="1" applyAlignment="1">
      <alignment vertical="center" wrapText="1"/>
    </xf>
    <xf numFmtId="0" fontId="46" fillId="0" borderId="0" xfId="0" applyFont="1" applyBorder="1" applyAlignment="1">
      <alignment vertical="center"/>
    </xf>
    <xf numFmtId="49" fontId="44" fillId="0" borderId="44" xfId="0" applyNumberFormat="1" applyFont="1" applyFill="1" applyBorder="1" applyAlignment="1">
      <alignment horizontal="left" vertical="center" wrapText="1"/>
    </xf>
    <xf numFmtId="49" fontId="44" fillId="0" borderId="44" xfId="0" applyNumberFormat="1" applyFont="1" applyBorder="1" applyAlignment="1">
      <alignment horizontal="left" vertical="center" wrapText="1"/>
    </xf>
    <xf numFmtId="0" fontId="51" fillId="28" borderId="102" xfId="0" applyFont="1" applyFill="1" applyBorder="1" applyAlignment="1">
      <alignment horizontal="center" vertical="center" wrapText="1"/>
    </xf>
    <xf numFmtId="0" fontId="46" fillId="0" borderId="0" xfId="0" applyFont="1" applyFill="1" applyAlignment="1">
      <alignment vertical="top"/>
    </xf>
    <xf numFmtId="0" fontId="51" fillId="28" borderId="103" xfId="0" applyFont="1" applyFill="1" applyBorder="1" applyAlignment="1">
      <alignment horizontal="center" vertical="center" wrapText="1"/>
    </xf>
    <xf numFmtId="0" fontId="51" fillId="30" borderId="66" xfId="0" applyFont="1" applyFill="1" applyBorder="1" applyAlignment="1">
      <alignment vertical="center" wrapText="1"/>
    </xf>
    <xf numFmtId="0" fontId="51" fillId="28" borderId="104" xfId="0" applyFont="1" applyFill="1" applyBorder="1" applyAlignment="1">
      <alignment horizontal="center" vertical="center" wrapText="1"/>
    </xf>
    <xf numFmtId="0" fontId="51" fillId="30" borderId="105" xfId="0" applyFont="1" applyFill="1" applyBorder="1" applyAlignment="1">
      <alignment vertical="center" wrapText="1"/>
    </xf>
    <xf numFmtId="0" fontId="51" fillId="28" borderId="106" xfId="0" applyFont="1" applyFill="1" applyBorder="1" applyAlignment="1">
      <alignment horizontal="center" vertical="center" wrapText="1"/>
    </xf>
    <xf numFmtId="0" fontId="51" fillId="30" borderId="107" xfId="0" applyFont="1" applyFill="1" applyBorder="1" applyAlignment="1">
      <alignment vertical="center" wrapText="1"/>
    </xf>
    <xf numFmtId="0" fontId="51" fillId="28" borderId="108" xfId="0" applyFont="1" applyFill="1" applyBorder="1" applyAlignment="1">
      <alignment horizontal="center" vertical="center" wrapText="1"/>
    </xf>
    <xf numFmtId="0" fontId="51" fillId="30" borderId="87" xfId="0" applyFont="1" applyFill="1" applyBorder="1" applyAlignment="1">
      <alignment vertical="center" wrapText="1"/>
    </xf>
    <xf numFmtId="0" fontId="51" fillId="28" borderId="109" xfId="0" applyFont="1" applyFill="1" applyBorder="1" applyAlignment="1">
      <alignment horizontal="center" vertical="center" wrapText="1"/>
    </xf>
    <xf numFmtId="0" fontId="51" fillId="30" borderId="52" xfId="0" applyFont="1" applyFill="1" applyBorder="1" applyAlignment="1">
      <alignment vertical="center" wrapText="1"/>
    </xf>
    <xf numFmtId="0" fontId="51" fillId="28" borderId="110" xfId="0" applyFont="1" applyFill="1" applyBorder="1" applyAlignment="1">
      <alignment horizontal="center" vertical="center" wrapText="1"/>
    </xf>
    <xf numFmtId="0" fontId="51" fillId="30" borderId="58" xfId="0" applyFont="1" applyFill="1" applyBorder="1" applyAlignment="1">
      <alignment vertical="center" wrapText="1"/>
    </xf>
    <xf numFmtId="49" fontId="44" fillId="0" borderId="0" xfId="0" applyNumberFormat="1" applyFont="1" applyFill="1" applyBorder="1" applyAlignment="1">
      <alignment horizontal="left" vertical="center" wrapText="1"/>
    </xf>
    <xf numFmtId="49" fontId="44" fillId="0" borderId="0" xfId="0" applyNumberFormat="1" applyFont="1" applyAlignment="1">
      <alignment horizontal="left" vertical="center" wrapText="1"/>
    </xf>
    <xf numFmtId="0" fontId="44" fillId="26" borderId="0" xfId="0" applyFont="1" applyFill="1" applyBorder="1" applyAlignment="1">
      <alignment vertical="center" wrapText="1"/>
    </xf>
    <xf numFmtId="0" fontId="51" fillId="26" borderId="0" xfId="0" applyFont="1" applyFill="1" applyBorder="1" applyAlignment="1">
      <alignment vertical="center"/>
    </xf>
    <xf numFmtId="0" fontId="44" fillId="26" borderId="0" xfId="0" applyFont="1" applyFill="1" applyAlignment="1">
      <alignment vertical="center" wrapText="1"/>
    </xf>
    <xf numFmtId="49" fontId="44" fillId="0" borderId="0" xfId="0" applyNumberFormat="1" applyFont="1" applyFill="1" applyBorder="1" applyAlignment="1">
      <alignment horizontal="left" vertical="center"/>
    </xf>
    <xf numFmtId="0" fontId="51" fillId="33" borderId="102" xfId="0" applyFont="1" applyFill="1" applyBorder="1" applyAlignment="1">
      <alignment horizontal="center" vertical="center" wrapText="1"/>
    </xf>
    <xf numFmtId="0" fontId="51" fillId="30" borderId="111" xfId="0" applyFont="1" applyFill="1" applyBorder="1" applyAlignment="1">
      <alignment vertical="center"/>
    </xf>
    <xf numFmtId="0" fontId="51" fillId="30" borderId="111" xfId="0" applyFont="1" applyFill="1" applyBorder="1" applyAlignment="1">
      <alignment vertical="center" wrapText="1"/>
    </xf>
    <xf numFmtId="0" fontId="51" fillId="33" borderId="111" xfId="0" applyFont="1" applyFill="1" applyBorder="1" applyAlignment="1">
      <alignment vertical="center"/>
    </xf>
    <xf numFmtId="0" fontId="51" fillId="30" borderId="112" xfId="0" applyFont="1" applyFill="1" applyBorder="1" applyAlignment="1">
      <alignment vertical="center" wrapText="1"/>
    </xf>
    <xf numFmtId="0" fontId="51" fillId="33" borderId="103" xfId="0" applyFont="1" applyFill="1" applyBorder="1" applyAlignment="1">
      <alignment horizontal="center" vertical="center" wrapText="1"/>
    </xf>
    <xf numFmtId="0" fontId="51" fillId="30" borderId="54" xfId="0" applyFont="1" applyFill="1" applyBorder="1" applyAlignment="1">
      <alignment vertical="center" wrapText="1"/>
    </xf>
    <xf numFmtId="0" fontId="51" fillId="30" borderId="54" xfId="0" applyFont="1" applyFill="1" applyBorder="1" applyAlignment="1">
      <alignment vertical="center"/>
    </xf>
    <xf numFmtId="0" fontId="51" fillId="33" borderId="54" xfId="0" applyFont="1" applyFill="1" applyBorder="1" applyAlignment="1">
      <alignment vertical="center"/>
    </xf>
    <xf numFmtId="0" fontId="51" fillId="30" borderId="54" xfId="0" applyFont="1" applyFill="1" applyBorder="1" applyAlignment="1">
      <alignment horizontal="center" vertical="center"/>
    </xf>
    <xf numFmtId="0" fontId="51" fillId="30" borderId="54" xfId="0" applyFont="1" applyFill="1" applyBorder="1" applyAlignment="1">
      <alignment horizontal="center" vertical="center" wrapText="1"/>
    </xf>
    <xf numFmtId="0" fontId="51" fillId="33" borderId="110" xfId="0" applyFont="1" applyFill="1" applyBorder="1" applyAlignment="1">
      <alignment horizontal="center" vertical="center" wrapText="1"/>
    </xf>
    <xf numFmtId="0" fontId="51" fillId="0" borderId="113" xfId="0" applyFont="1" applyFill="1" applyBorder="1" applyAlignment="1">
      <alignment vertical="center"/>
    </xf>
    <xf numFmtId="0" fontId="51" fillId="0" borderId="113" xfId="0" applyFont="1" applyFill="1" applyBorder="1" applyAlignment="1">
      <alignment vertical="center" wrapText="1"/>
    </xf>
    <xf numFmtId="0" fontId="51" fillId="30" borderId="113" xfId="0" applyFont="1" applyFill="1" applyBorder="1" applyAlignment="1">
      <alignment vertical="center"/>
    </xf>
    <xf numFmtId="0" fontId="51" fillId="33" borderId="113" xfId="0" applyFont="1" applyFill="1" applyBorder="1" applyAlignment="1">
      <alignment vertical="center"/>
    </xf>
    <xf numFmtId="0" fontId="51" fillId="30" borderId="113" xfId="0" applyFont="1" applyFill="1" applyBorder="1" applyAlignment="1">
      <alignment vertical="center" wrapText="1"/>
    </xf>
    <xf numFmtId="0" fontId="51" fillId="30" borderId="114" xfId="0" applyFont="1" applyFill="1" applyBorder="1" applyAlignment="1">
      <alignment vertical="center" wrapText="1"/>
    </xf>
    <xf numFmtId="0" fontId="70" fillId="30" borderId="0" xfId="0" applyFont="1" applyFill="1" applyBorder="1" applyAlignment="1">
      <alignment vertical="center" wrapText="1"/>
    </xf>
    <xf numFmtId="0" fontId="70" fillId="30" borderId="0" xfId="0" applyFont="1" applyFill="1" applyAlignment="1">
      <alignment vertical="center" wrapText="1"/>
    </xf>
    <xf numFmtId="0" fontId="44" fillId="30" borderId="0" xfId="0" applyFont="1" applyFill="1" applyBorder="1" applyAlignment="1">
      <alignment vertical="center" wrapText="1"/>
    </xf>
    <xf numFmtId="0" fontId="70" fillId="28" borderId="48" xfId="0" applyFont="1" applyFill="1" applyBorder="1" applyAlignment="1">
      <alignment vertical="center" wrapText="1"/>
    </xf>
    <xf numFmtId="0" fontId="44" fillId="30" borderId="49" xfId="0" applyFont="1" applyFill="1" applyBorder="1" applyAlignment="1">
      <alignment vertical="center"/>
    </xf>
    <xf numFmtId="0" fontId="45" fillId="30" borderId="49" xfId="0" applyFont="1" applyFill="1" applyBorder="1" applyAlignment="1">
      <alignment vertical="center"/>
    </xf>
    <xf numFmtId="0" fontId="45" fillId="30" borderId="115" xfId="0" applyFont="1" applyFill="1" applyBorder="1" applyAlignment="1">
      <alignment vertical="center"/>
    </xf>
    <xf numFmtId="0" fontId="70" fillId="28" borderId="116" xfId="0" applyFont="1" applyFill="1" applyBorder="1" applyAlignment="1">
      <alignment vertical="center" wrapText="1"/>
    </xf>
    <xf numFmtId="0" fontId="44" fillId="30" borderId="44" xfId="0" applyFont="1" applyFill="1" applyBorder="1" applyAlignment="1">
      <alignment vertical="center"/>
    </xf>
    <xf numFmtId="0" fontId="45" fillId="30" borderId="44" xfId="0" applyFont="1" applyFill="1" applyBorder="1" applyAlignment="1">
      <alignment vertical="center"/>
    </xf>
    <xf numFmtId="0" fontId="45" fillId="30" borderId="22" xfId="0" applyFont="1" applyFill="1" applyBorder="1" applyAlignment="1">
      <alignment vertical="center"/>
    </xf>
    <xf numFmtId="0" fontId="71" fillId="0" borderId="0" xfId="0" applyFont="1" applyAlignment="1">
      <alignment vertical="center"/>
    </xf>
    <xf numFmtId="0" fontId="70" fillId="28" borderId="56" xfId="0" applyFont="1" applyFill="1" applyBorder="1" applyAlignment="1">
      <alignment vertical="center" wrapText="1"/>
    </xf>
    <xf numFmtId="0" fontId="44" fillId="30" borderId="57" xfId="0" applyFont="1" applyFill="1" applyBorder="1" applyAlignment="1">
      <alignment vertical="center"/>
    </xf>
    <xf numFmtId="0" fontId="70" fillId="30" borderId="57" xfId="0" applyFont="1" applyFill="1" applyBorder="1" applyAlignment="1">
      <alignment vertical="center" wrapText="1"/>
    </xf>
    <xf numFmtId="0" fontId="70" fillId="30" borderId="117" xfId="0" applyFont="1" applyFill="1" applyBorder="1" applyAlignment="1">
      <alignment vertical="center" wrapText="1"/>
    </xf>
    <xf numFmtId="0" fontId="51" fillId="30" borderId="0" xfId="0" applyFont="1" applyFill="1" applyBorder="1" applyAlignment="1">
      <alignment horizontal="right" vertical="top"/>
    </xf>
    <xf numFmtId="0" fontId="51" fillId="30" borderId="0" xfId="0" applyFont="1" applyFill="1" applyBorder="1" applyAlignment="1">
      <alignment vertical="top"/>
    </xf>
    <xf numFmtId="0" fontId="51" fillId="30" borderId="0" xfId="0" applyFont="1" applyFill="1" applyBorder="1" applyAlignment="1">
      <alignment horizontal="right" vertical="top" wrapText="1"/>
    </xf>
    <xf numFmtId="0" fontId="70" fillId="30" borderId="57" xfId="0" applyFont="1" applyFill="1" applyBorder="1" applyAlignment="1">
      <alignment vertical="center" wrapText="1"/>
    </xf>
    <xf numFmtId="0" fontId="51" fillId="30" borderId="0" xfId="0" applyFont="1" applyFill="1" applyBorder="1" applyAlignment="1">
      <alignment vertical="top" wrapText="1"/>
    </xf>
    <xf numFmtId="0" fontId="51" fillId="30" borderId="0" xfId="0" applyFont="1" applyFill="1" applyAlignment="1">
      <alignment vertical="top" wrapText="1"/>
    </xf>
    <xf numFmtId="0" fontId="70" fillId="30" borderId="48" xfId="0" applyFont="1" applyFill="1" applyBorder="1" applyAlignment="1">
      <alignment vertical="center" wrapText="1"/>
    </xf>
    <xf numFmtId="0" fontId="70" fillId="30" borderId="49" xfId="0" applyFont="1" applyFill="1" applyBorder="1" applyAlignment="1">
      <alignment vertical="center" wrapText="1"/>
    </xf>
    <xf numFmtId="0" fontId="70" fillId="30" borderId="50" xfId="0" applyFont="1" applyFill="1" applyBorder="1" applyAlignment="1">
      <alignment vertical="center" wrapText="1"/>
    </xf>
    <xf numFmtId="0" fontId="70" fillId="30" borderId="51" xfId="0" applyFont="1" applyFill="1" applyBorder="1" applyAlignment="1">
      <alignment vertical="center" wrapText="1"/>
    </xf>
    <xf numFmtId="0" fontId="70" fillId="30" borderId="52" xfId="0" applyFont="1" applyFill="1" applyBorder="1" applyAlignment="1">
      <alignment vertical="center" wrapText="1"/>
    </xf>
    <xf numFmtId="0" fontId="70" fillId="0" borderId="51" xfId="0" applyFont="1" applyFill="1" applyBorder="1" applyAlignment="1">
      <alignment vertical="center"/>
    </xf>
    <xf numFmtId="0" fontId="70" fillId="0" borderId="0" xfId="0" applyFont="1" applyFill="1" applyBorder="1" applyAlignment="1">
      <alignment vertical="center"/>
    </xf>
    <xf numFmtId="0" fontId="70" fillId="0" borderId="0" xfId="0" applyFont="1" applyFill="1" applyBorder="1" applyAlignment="1">
      <alignment vertical="center" wrapText="1"/>
    </xf>
    <xf numFmtId="0" fontId="71" fillId="0" borderId="0" xfId="0" applyFont="1" applyFill="1" applyAlignment="1">
      <alignment vertical="center"/>
    </xf>
    <xf numFmtId="0" fontId="70" fillId="30" borderId="51" xfId="0" applyFont="1" applyFill="1" applyBorder="1" applyAlignment="1">
      <alignment vertical="center"/>
    </xf>
    <xf numFmtId="0" fontId="71" fillId="30" borderId="0" xfId="0" applyFont="1" applyFill="1" applyBorder="1" applyAlignment="1">
      <alignment vertical="center"/>
    </xf>
    <xf numFmtId="0" fontId="70" fillId="30" borderId="0" xfId="0" applyFont="1" applyFill="1" applyBorder="1" applyAlignment="1">
      <alignment vertical="center"/>
    </xf>
    <xf numFmtId="0" fontId="70" fillId="0" borderId="56" xfId="0" applyFont="1" applyFill="1" applyBorder="1" applyAlignment="1">
      <alignment vertical="center"/>
    </xf>
    <xf numFmtId="0" fontId="71" fillId="0" borderId="57" xfId="0" applyFont="1" applyFill="1" applyBorder="1" applyAlignment="1">
      <alignment vertical="center"/>
    </xf>
    <xf numFmtId="0" fontId="70" fillId="0" borderId="57" xfId="0" applyFont="1" applyFill="1" applyBorder="1" applyAlignment="1">
      <alignment vertical="center"/>
    </xf>
    <xf numFmtId="0" fontId="70" fillId="0" borderId="57" xfId="0" applyFont="1" applyFill="1" applyBorder="1" applyAlignment="1">
      <alignment vertical="center"/>
    </xf>
    <xf numFmtId="0" fontId="70" fillId="0" borderId="57" xfId="0" applyFont="1" applyFill="1" applyBorder="1" applyAlignment="1">
      <alignment horizontal="center" vertical="center"/>
    </xf>
    <xf numFmtId="0" fontId="73" fillId="0" borderId="57" xfId="0" applyFont="1" applyFill="1" applyBorder="1" applyAlignment="1" applyProtection="1">
      <alignment vertical="center" shrinkToFit="1"/>
      <protection locked="0"/>
    </xf>
    <xf numFmtId="0" fontId="71" fillId="0" borderId="57" xfId="0" applyFont="1" applyFill="1" applyBorder="1" applyAlignment="1">
      <alignment horizontal="center" vertical="center"/>
    </xf>
    <xf numFmtId="0" fontId="71" fillId="0" borderId="58" xfId="0" applyFont="1" applyBorder="1" applyAlignment="1">
      <alignment vertical="center"/>
    </xf>
    <xf numFmtId="0" fontId="70" fillId="0" borderId="51" xfId="0" applyFont="1" applyFill="1" applyBorder="1" applyAlignment="1">
      <alignment vertical="center" wrapText="1"/>
    </xf>
    <xf numFmtId="0" fontId="70" fillId="0" borderId="49" xfId="0" applyFont="1" applyBorder="1" applyAlignment="1">
      <alignment vertical="center" wrapText="1"/>
    </xf>
    <xf numFmtId="0" fontId="45" fillId="30" borderId="0" xfId="0" applyFont="1" applyFill="1" applyAlignment="1">
      <alignment vertical="center"/>
    </xf>
    <xf numFmtId="0" fontId="47" fillId="30" borderId="0" xfId="0" applyFont="1" applyFill="1" applyAlignment="1">
      <alignment vertical="center"/>
    </xf>
    <xf numFmtId="0" fontId="45" fillId="30" borderId="0" xfId="0" applyFont="1" applyFill="1" applyAlignment="1">
      <alignment horizontal="center" vertical="center"/>
    </xf>
    <xf numFmtId="0" fontId="47" fillId="0" borderId="0" xfId="0" applyFont="1" applyFill="1" applyAlignment="1">
      <alignment vertical="center"/>
    </xf>
    <xf numFmtId="177" fontId="61" fillId="0" borderId="0" xfId="0" applyNumberFormat="1" applyFont="1" applyFill="1" applyBorder="1" applyAlignment="1">
      <alignment vertical="center"/>
    </xf>
    <xf numFmtId="0" fontId="61" fillId="0" borderId="0" xfId="0" applyFont="1" applyFill="1" applyBorder="1" applyAlignment="1">
      <alignment vertical="center"/>
    </xf>
    <xf numFmtId="0" fontId="45"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0" xfId="0" applyFont="1" applyFill="1" applyBorder="1" applyAlignment="1">
      <alignment horizontal="left" vertical="center"/>
    </xf>
    <xf numFmtId="177" fontId="61" fillId="0" borderId="59" xfId="0" applyNumberFormat="1" applyFont="1" applyFill="1" applyBorder="1" applyAlignment="1">
      <alignment vertical="center"/>
    </xf>
    <xf numFmtId="0" fontId="45" fillId="0" borderId="0" xfId="0" applyFont="1" applyFill="1" applyAlignment="1">
      <alignment horizontal="right" vertical="center"/>
    </xf>
    <xf numFmtId="0" fontId="45" fillId="0" borderId="12" xfId="0" applyFont="1" applyFill="1" applyBorder="1" applyAlignment="1">
      <alignment vertical="center"/>
    </xf>
    <xf numFmtId="0" fontId="61" fillId="30" borderId="14" xfId="0" applyFont="1" applyFill="1" applyBorder="1" applyAlignment="1">
      <alignment vertical="center" wrapText="1" shrinkToFit="1"/>
    </xf>
    <xf numFmtId="0" fontId="61" fillId="25" borderId="118" xfId="0" applyFont="1" applyFill="1" applyBorder="1" applyAlignment="1">
      <alignment vertical="center"/>
    </xf>
    <xf numFmtId="0" fontId="61" fillId="25" borderId="119" xfId="0" applyFont="1" applyFill="1" applyBorder="1" applyAlignment="1">
      <alignment vertical="center"/>
    </xf>
    <xf numFmtId="0" fontId="61" fillId="25" borderId="120" xfId="0" applyFont="1" applyFill="1" applyBorder="1" applyAlignment="1">
      <alignment vertical="center"/>
    </xf>
    <xf numFmtId="0" fontId="61" fillId="30" borderId="10" xfId="0" applyFont="1" applyFill="1" applyBorder="1" applyAlignment="1">
      <alignment vertical="center"/>
    </xf>
    <xf numFmtId="0" fontId="61" fillId="30" borderId="11" xfId="0" applyFont="1" applyFill="1" applyBorder="1" applyAlignment="1">
      <alignment vertical="center" wrapText="1" shrinkToFit="1"/>
    </xf>
    <xf numFmtId="0" fontId="61" fillId="30" borderId="121" xfId="0" applyFont="1" applyFill="1" applyBorder="1" applyAlignment="1">
      <alignment horizontal="center" vertical="center" wrapText="1"/>
    </xf>
    <xf numFmtId="0" fontId="61" fillId="30" borderId="85" xfId="0" applyFont="1" applyFill="1" applyBorder="1" applyAlignment="1">
      <alignment vertical="center" wrapText="1"/>
    </xf>
    <xf numFmtId="0" fontId="61" fillId="30" borderId="15" xfId="0" applyFont="1" applyFill="1" applyBorder="1" applyAlignment="1">
      <alignment vertical="center" wrapText="1" shrinkToFit="1"/>
    </xf>
    <xf numFmtId="0" fontId="61" fillId="30" borderId="17" xfId="0" applyFont="1" applyFill="1" applyBorder="1" applyAlignment="1">
      <alignment vertical="center" wrapText="1" shrinkToFit="1"/>
    </xf>
    <xf numFmtId="0" fontId="61" fillId="30" borderId="28" xfId="0" applyFont="1" applyFill="1" applyBorder="1" applyAlignment="1">
      <alignment horizontal="center" vertical="center" wrapText="1" shrinkToFit="1"/>
    </xf>
    <xf numFmtId="0" fontId="45" fillId="30" borderId="27" xfId="0" applyFont="1" applyFill="1" applyBorder="1" applyAlignment="1">
      <alignment horizontal="center" vertical="center" textRotation="255" wrapText="1"/>
    </xf>
    <xf numFmtId="0" fontId="61" fillId="30" borderId="15" xfId="0" applyFont="1" applyFill="1" applyBorder="1" applyAlignment="1">
      <alignment horizontal="center" vertical="center" wrapText="1" shrinkToFit="1"/>
    </xf>
    <xf numFmtId="0" fontId="61" fillId="30" borderId="16" xfId="0" applyFont="1" applyFill="1" applyBorder="1" applyAlignment="1">
      <alignment horizontal="center" vertical="center" wrapText="1" shrinkToFit="1"/>
    </xf>
    <xf numFmtId="0" fontId="61" fillId="30" borderId="17" xfId="0" applyFont="1" applyFill="1" applyBorder="1" applyAlignment="1">
      <alignment horizontal="center" vertical="center" wrapText="1" shrinkToFit="1"/>
    </xf>
    <xf numFmtId="0" fontId="61" fillId="30" borderId="27" xfId="0" applyFont="1" applyFill="1" applyBorder="1" applyAlignment="1">
      <alignment horizontal="center" vertical="center" wrapText="1" shrinkToFit="1"/>
    </xf>
    <xf numFmtId="0" fontId="61" fillId="30" borderId="27" xfId="0" applyFont="1" applyFill="1" applyBorder="1" applyAlignment="1">
      <alignment horizontal="center" vertical="center" shrinkToFit="1"/>
    </xf>
    <xf numFmtId="0" fontId="61" fillId="30" borderId="15" xfId="0" applyFont="1" applyFill="1" applyBorder="1" applyAlignment="1">
      <alignment horizontal="center" vertical="center" shrinkToFit="1"/>
    </xf>
    <xf numFmtId="0" fontId="61" fillId="30" borderId="27" xfId="0" applyFont="1" applyFill="1" applyBorder="1" applyAlignment="1">
      <alignment horizontal="center" vertical="center" wrapText="1"/>
    </xf>
    <xf numFmtId="0" fontId="61" fillId="30" borderId="46" xfId="0" applyFont="1" applyFill="1" applyBorder="1" applyAlignment="1">
      <alignment horizontal="center" vertical="center" wrapText="1"/>
    </xf>
    <xf numFmtId="0" fontId="61" fillId="30" borderId="122" xfId="0" applyFont="1" applyFill="1" applyBorder="1" applyAlignment="1">
      <alignment horizontal="center" vertical="center" wrapText="1"/>
    </xf>
    <xf numFmtId="0" fontId="61" fillId="30" borderId="17" xfId="0" applyFont="1" applyFill="1" applyBorder="1" applyAlignment="1">
      <alignment horizontal="center" vertical="center" wrapText="1"/>
    </xf>
    <xf numFmtId="0" fontId="61" fillId="30" borderId="27" xfId="0" applyFont="1" applyFill="1" applyBorder="1" applyAlignment="1">
      <alignment horizontal="center" vertical="center" textRotation="255"/>
    </xf>
    <xf numFmtId="0" fontId="61" fillId="30" borderId="15" xfId="0" applyFont="1" applyFill="1" applyBorder="1" applyAlignment="1">
      <alignment horizontal="center" vertical="center"/>
    </xf>
    <xf numFmtId="0" fontId="61" fillId="30" borderId="16" xfId="0" applyFont="1" applyFill="1" applyBorder="1" applyAlignment="1">
      <alignment horizontal="center" vertical="center"/>
    </xf>
    <xf numFmtId="0" fontId="61" fillId="0" borderId="18" xfId="0" applyFont="1" applyFill="1" applyBorder="1" applyAlignment="1">
      <alignment vertical="center" wrapText="1"/>
    </xf>
    <xf numFmtId="0" fontId="61" fillId="0" borderId="98" xfId="0" applyFont="1" applyFill="1" applyBorder="1" applyAlignment="1">
      <alignment horizontal="center" vertical="center"/>
    </xf>
    <xf numFmtId="0" fontId="61" fillId="0" borderId="29" xfId="0" applyFont="1" applyFill="1" applyBorder="1" applyAlignment="1">
      <alignment horizontal="center" vertical="center"/>
    </xf>
    <xf numFmtId="0" fontId="61" fillId="0" borderId="29" xfId="0" applyFont="1" applyFill="1" applyBorder="1" applyAlignment="1" applyProtection="1">
      <alignment horizontal="center" vertical="center"/>
      <protection locked="0"/>
    </xf>
    <xf numFmtId="0" fontId="61" fillId="0" borderId="30" xfId="0" applyFont="1" applyFill="1" applyBorder="1" applyAlignment="1" applyProtection="1">
      <alignment horizontal="center" vertical="center"/>
      <protection locked="0"/>
    </xf>
    <xf numFmtId="0" fontId="61" fillId="0" borderId="18" xfId="0" applyFont="1" applyFill="1" applyBorder="1" applyAlignment="1" applyProtection="1">
      <alignment vertical="center" wrapText="1"/>
      <protection locked="0"/>
    </xf>
    <xf numFmtId="0" fontId="45" fillId="0" borderId="31" xfId="0" applyFont="1" applyFill="1" applyBorder="1" applyAlignment="1">
      <alignment vertical="center" wrapText="1"/>
    </xf>
    <xf numFmtId="38" fontId="61" fillId="0" borderId="18" xfId="49" applyFont="1" applyFill="1" applyBorder="1" applyAlignment="1" applyProtection="1">
      <alignment vertical="center" shrinkToFit="1"/>
      <protection locked="0"/>
    </xf>
    <xf numFmtId="40" fontId="61" fillId="0" borderId="19" xfId="49" applyNumberFormat="1" applyFont="1" applyFill="1" applyBorder="1" applyAlignment="1" applyProtection="1">
      <alignment vertical="center" shrinkToFit="1"/>
      <protection locked="0"/>
    </xf>
    <xf numFmtId="0" fontId="45" fillId="25" borderId="24" xfId="0" applyFont="1" applyFill="1" applyBorder="1" applyAlignment="1" applyProtection="1">
      <alignment horizontal="center" vertical="center"/>
      <protection locked="0"/>
    </xf>
    <xf numFmtId="0" fontId="74" fillId="25" borderId="22" xfId="0" applyFont="1" applyFill="1" applyBorder="1" applyAlignment="1" applyProtection="1">
      <alignment horizontal="center" vertical="center"/>
      <protection locked="0"/>
    </xf>
    <xf numFmtId="10" fontId="61" fillId="0" borderId="18" xfId="42" applyNumberFormat="1" applyFont="1" applyFill="1" applyBorder="1" applyAlignment="1">
      <alignment vertical="center" shrinkToFit="1"/>
    </xf>
    <xf numFmtId="0" fontId="61" fillId="25" borderId="44" xfId="0" applyFont="1" applyFill="1" applyBorder="1" applyAlignment="1" applyProtection="1">
      <alignment horizontal="center" vertical="center"/>
      <protection locked="0"/>
    </xf>
    <xf numFmtId="0" fontId="61" fillId="25" borderId="44" xfId="0" applyFont="1" applyFill="1" applyBorder="1" applyAlignment="1">
      <alignment horizontal="center" vertical="center"/>
    </xf>
    <xf numFmtId="0" fontId="45" fillId="0" borderId="44" xfId="0" applyFont="1" applyFill="1" applyBorder="1" applyAlignment="1">
      <alignment vertical="center"/>
    </xf>
    <xf numFmtId="0" fontId="45" fillId="0" borderId="44" xfId="0" applyFont="1" applyFill="1" applyBorder="1" applyAlignment="1">
      <alignment horizontal="center" vertical="center"/>
    </xf>
    <xf numFmtId="0" fontId="45" fillId="0" borderId="44" xfId="0" applyFont="1" applyFill="1" applyBorder="1" applyAlignment="1">
      <alignment vertical="center"/>
    </xf>
    <xf numFmtId="177" fontId="61" fillId="0" borderId="19" xfId="0" applyNumberFormat="1" applyFont="1" applyFill="1" applyBorder="1" applyAlignment="1">
      <alignment vertical="center"/>
    </xf>
    <xf numFmtId="0" fontId="45" fillId="0" borderId="22" xfId="0" applyFont="1" applyFill="1" applyBorder="1" applyAlignment="1">
      <alignment vertical="center"/>
    </xf>
    <xf numFmtId="0" fontId="61" fillId="0" borderId="31" xfId="0" applyFont="1" applyFill="1" applyBorder="1" applyAlignment="1">
      <alignment horizontal="left" vertical="center"/>
    </xf>
    <xf numFmtId="0" fontId="61" fillId="0" borderId="44" xfId="0" applyFont="1" applyFill="1" applyBorder="1" applyAlignment="1">
      <alignment horizontal="center" vertical="center"/>
    </xf>
    <xf numFmtId="0" fontId="61" fillId="0" borderId="44" xfId="0" applyFont="1" applyFill="1" applyBorder="1" applyAlignment="1">
      <alignment horizontal="left" vertical="center"/>
    </xf>
    <xf numFmtId="177" fontId="61" fillId="0" borderId="59" xfId="49" applyNumberFormat="1" applyFont="1" applyFill="1" applyBorder="1" applyAlignment="1">
      <alignment vertical="center"/>
    </xf>
    <xf numFmtId="0" fontId="61" fillId="26" borderId="118" xfId="0" applyFont="1" applyFill="1" applyBorder="1" applyAlignment="1">
      <alignment vertical="center"/>
    </xf>
    <xf numFmtId="0" fontId="45" fillId="26" borderId="49" xfId="0" applyFont="1" applyFill="1" applyBorder="1" applyAlignment="1">
      <alignment vertical="center"/>
    </xf>
    <xf numFmtId="0" fontId="45" fillId="26" borderId="119" xfId="0" applyFont="1" applyFill="1" applyBorder="1" applyAlignment="1">
      <alignment vertical="center"/>
    </xf>
    <xf numFmtId="0" fontId="45" fillId="26" borderId="120" xfId="0" applyFont="1" applyFill="1" applyBorder="1" applyAlignment="1">
      <alignment vertical="center"/>
    </xf>
    <xf numFmtId="0" fontId="45" fillId="30" borderId="121" xfId="0" applyFont="1" applyFill="1" applyBorder="1" applyAlignment="1">
      <alignment horizontal="center" vertical="center" wrapText="1"/>
    </xf>
    <xf numFmtId="0" fontId="61" fillId="30" borderId="31" xfId="0" applyFont="1" applyFill="1" applyBorder="1" applyAlignment="1" applyProtection="1">
      <alignment horizontal="left" vertical="top" textRotation="255"/>
      <protection locked="0"/>
    </xf>
    <xf numFmtId="0" fontId="61" fillId="30" borderId="19" xfId="0" applyFont="1" applyFill="1" applyBorder="1" applyAlignment="1">
      <alignment vertical="center" wrapText="1"/>
    </xf>
    <xf numFmtId="0" fontId="61" fillId="30" borderId="15" xfId="0" applyFont="1" applyFill="1" applyBorder="1" applyAlignment="1">
      <alignment horizontal="center" vertical="center" wrapText="1"/>
    </xf>
    <xf numFmtId="0" fontId="61" fillId="30" borderId="11" xfId="0" applyFont="1" applyFill="1" applyBorder="1" applyAlignment="1">
      <alignment horizontal="center" vertical="center" wrapText="1"/>
    </xf>
    <xf numFmtId="0" fontId="61" fillId="30" borderId="28" xfId="0" applyFont="1" applyFill="1" applyBorder="1" applyAlignment="1">
      <alignment horizontal="center" vertical="center" textRotation="255"/>
    </xf>
    <xf numFmtId="0" fontId="44" fillId="30" borderId="27" xfId="0" applyFont="1" applyFill="1" applyBorder="1" applyAlignment="1" applyProtection="1">
      <alignment horizontal="center" vertical="top" textRotation="255" wrapText="1"/>
      <protection locked="0"/>
    </xf>
    <xf numFmtId="40" fontId="61" fillId="0" borderId="31" xfId="49" applyNumberFormat="1" applyFont="1" applyFill="1" applyBorder="1" applyAlignment="1" applyProtection="1">
      <alignment vertical="center" shrinkToFit="1"/>
      <protection locked="0"/>
    </xf>
    <xf numFmtId="0" fontId="61" fillId="26" borderId="24" xfId="0" applyFont="1" applyFill="1" applyBorder="1" applyAlignment="1" applyProtection="1">
      <alignment horizontal="center" vertical="center"/>
      <protection locked="0"/>
    </xf>
    <xf numFmtId="0" fontId="74" fillId="26" borderId="22" xfId="0" applyFont="1" applyFill="1" applyBorder="1" applyAlignment="1" applyProtection="1">
      <alignment horizontal="center" vertical="center"/>
      <protection locked="0"/>
    </xf>
    <xf numFmtId="179" fontId="61" fillId="0" borderId="18" xfId="42" applyNumberFormat="1" applyFont="1" applyFill="1" applyBorder="1" applyAlignment="1">
      <alignment vertical="center" shrinkToFit="1"/>
    </xf>
    <xf numFmtId="0" fontId="61" fillId="26" borderId="18" xfId="0" applyFont="1" applyFill="1" applyBorder="1" applyAlignment="1" applyProtection="1">
      <alignment vertical="center"/>
      <protection locked="0"/>
    </xf>
    <xf numFmtId="0" fontId="61" fillId="26" borderId="44" xfId="0" applyFont="1" applyFill="1" applyBorder="1" applyAlignment="1" applyProtection="1">
      <alignment horizontal="center" vertical="center"/>
      <protection locked="0"/>
    </xf>
    <xf numFmtId="0" fontId="48" fillId="32" borderId="60" xfId="0" applyFont="1" applyFill="1" applyBorder="1" applyAlignment="1">
      <alignment vertical="center"/>
    </xf>
    <xf numFmtId="0" fontId="74" fillId="26" borderId="23" xfId="0" applyFont="1" applyFill="1" applyBorder="1" applyAlignment="1" applyProtection="1">
      <alignment horizontal="center" vertical="center"/>
      <protection locked="0"/>
    </xf>
    <xf numFmtId="179" fontId="61" fillId="0" borderId="20" xfId="42" applyNumberFormat="1" applyFont="1" applyFill="1" applyBorder="1" applyAlignment="1">
      <alignment vertical="center" shrinkToFit="1"/>
    </xf>
    <xf numFmtId="0" fontId="61" fillId="26" borderId="20" xfId="0" applyFont="1" applyFill="1" applyBorder="1" applyAlignment="1" applyProtection="1">
      <alignment vertical="center"/>
      <protection locked="0"/>
    </xf>
    <xf numFmtId="0" fontId="46" fillId="0" borderId="123" xfId="0" applyFont="1" applyFill="1" applyBorder="1" applyAlignment="1">
      <alignment vertical="center"/>
    </xf>
    <xf numFmtId="0" fontId="61" fillId="26" borderId="45" xfId="0" applyFont="1" applyFill="1" applyBorder="1" applyAlignment="1" applyProtection="1">
      <alignment horizontal="center" vertical="center"/>
      <protection locked="0"/>
    </xf>
    <xf numFmtId="0" fontId="46" fillId="0" borderId="45" xfId="0" applyFont="1" applyFill="1" applyBorder="1" applyAlignment="1">
      <alignment vertical="center"/>
    </xf>
    <xf numFmtId="0" fontId="46" fillId="0" borderId="45" xfId="0" applyFont="1" applyFill="1" applyBorder="1" applyAlignment="1" applyProtection="1">
      <alignment vertical="center"/>
      <protection locked="0"/>
    </xf>
    <xf numFmtId="0" fontId="45" fillId="0" borderId="45" xfId="0" applyFont="1" applyFill="1" applyBorder="1" applyAlignment="1">
      <alignment vertical="center"/>
    </xf>
    <xf numFmtId="0" fontId="45" fillId="0" borderId="45" xfId="0" applyFont="1" applyFill="1" applyBorder="1" applyAlignment="1">
      <alignment horizontal="center" vertical="center"/>
    </xf>
    <xf numFmtId="0" fontId="45" fillId="0" borderId="45" xfId="0" applyFont="1" applyFill="1" applyBorder="1" applyAlignment="1">
      <alignment vertical="center"/>
    </xf>
    <xf numFmtId="177" fontId="61" fillId="0" borderId="21" xfId="0" applyNumberFormat="1" applyFont="1" applyFill="1" applyBorder="1" applyAlignment="1">
      <alignment vertical="center"/>
    </xf>
    <xf numFmtId="49" fontId="45" fillId="0" borderId="0" xfId="0" applyNumberFormat="1" applyFont="1" applyFill="1" applyBorder="1" applyAlignment="1" applyProtection="1">
      <alignment horizontal="center" vertical="center"/>
      <protection locked="0"/>
    </xf>
    <xf numFmtId="179" fontId="89" fillId="0" borderId="124" xfId="42" applyNumberFormat="1" applyFont="1" applyBorder="1" applyAlignment="1">
      <alignment vertical="center" wrapText="1"/>
    </xf>
    <xf numFmtId="179" fontId="89" fillId="0" borderId="39" xfId="42" applyNumberFormat="1" applyFont="1" applyBorder="1" applyAlignment="1">
      <alignment vertical="center" wrapText="1"/>
    </xf>
    <xf numFmtId="179" fontId="89" fillId="0" borderId="97" xfId="42" applyNumberFormat="1" applyFont="1" applyBorder="1" applyAlignment="1">
      <alignment vertical="center" wrapText="1"/>
    </xf>
    <xf numFmtId="10" fontId="89" fillId="0" borderId="39" xfId="42" applyNumberFormat="1" applyFont="1" applyBorder="1" applyAlignment="1">
      <alignment vertical="center" wrapText="1"/>
    </xf>
    <xf numFmtId="10" fontId="89" fillId="0" borderId="40" xfId="42" applyNumberFormat="1" applyFont="1" applyBorder="1" applyAlignment="1">
      <alignment vertical="center" wrapText="1"/>
    </xf>
    <xf numFmtId="179" fontId="89" fillId="0" borderId="40" xfId="42" applyNumberFormat="1" applyFont="1" applyBorder="1" applyAlignment="1">
      <alignment vertical="center" wrapText="1"/>
    </xf>
    <xf numFmtId="179" fontId="89" fillId="34" borderId="97" xfId="42" applyNumberFormat="1" applyFont="1" applyFill="1" applyBorder="1" applyAlignment="1">
      <alignment vertical="center" wrapText="1"/>
    </xf>
    <xf numFmtId="179" fontId="89" fillId="34" borderId="119" xfId="42" applyNumberFormat="1" applyFont="1" applyFill="1" applyBorder="1" applyAlignment="1">
      <alignment vertical="center" wrapText="1"/>
    </xf>
    <xf numFmtId="179" fontId="89" fillId="34" borderId="40" xfId="42" applyNumberFormat="1" applyFont="1" applyFill="1" applyBorder="1" applyAlignment="1">
      <alignment vertical="center" wrapText="1"/>
    </xf>
    <xf numFmtId="179" fontId="89" fillId="34" borderId="23" xfId="42" applyNumberFormat="1" applyFont="1" applyFill="1" applyBorder="1" applyAlignment="1">
      <alignment vertical="center" wrapText="1"/>
    </xf>
    <xf numFmtId="179" fontId="89" fillId="34" borderId="45" xfId="42" applyNumberFormat="1" applyFont="1" applyFill="1" applyBorder="1" applyAlignment="1">
      <alignment vertical="center" wrapText="1"/>
    </xf>
    <xf numFmtId="179" fontId="89" fillId="34" borderId="21" xfId="42" applyNumberFormat="1" applyFont="1" applyFill="1" applyBorder="1" applyAlignment="1">
      <alignment vertical="center" wrapText="1"/>
    </xf>
    <xf numFmtId="0" fontId="0" fillId="0" borderId="31" xfId="0" applyBorder="1" applyAlignment="1">
      <alignment horizontal="left" vertical="center"/>
    </xf>
    <xf numFmtId="0" fontId="0" fillId="0" borderId="31" xfId="0" applyBorder="1" applyAlignment="1">
      <alignment horizontal="center" vertical="center" wrapText="1"/>
    </xf>
    <xf numFmtId="0" fontId="25" fillId="27" borderId="31" xfId="0" applyFont="1" applyFill="1" applyBorder="1" applyAlignment="1">
      <alignment horizontal="center" vertical="center" wrapText="1"/>
    </xf>
    <xf numFmtId="0" fontId="25" fillId="27" borderId="31" xfId="0" applyFont="1" applyFill="1" applyBorder="1" applyAlignment="1">
      <alignment horizontal="center" vertical="center"/>
    </xf>
    <xf numFmtId="0" fontId="34" fillId="0" borderId="31" xfId="0" applyFont="1" applyBorder="1" applyAlignment="1">
      <alignment horizontal="center" vertical="center" wrapText="1"/>
    </xf>
    <xf numFmtId="0" fontId="39" fillId="0" borderId="18" xfId="0" applyFont="1" applyBorder="1" applyAlignment="1">
      <alignment horizontal="center" vertical="center"/>
    </xf>
    <xf numFmtId="0" fontId="97" fillId="0" borderId="125" xfId="0" applyFont="1" applyBorder="1" applyAlignment="1">
      <alignment horizontal="center" vertical="top" wrapText="1"/>
    </xf>
    <xf numFmtId="0" fontId="92" fillId="28" borderId="0" xfId="0" applyFont="1" applyFill="1" applyAlignment="1">
      <alignment horizontal="center" vertical="top" wrapText="1"/>
    </xf>
    <xf numFmtId="0" fontId="92" fillId="0" borderId="16" xfId="0" applyFont="1" applyBorder="1" applyAlignment="1">
      <alignment horizontal="left" vertical="top" wrapText="1"/>
    </xf>
    <xf numFmtId="0" fontId="98" fillId="0" borderId="0" xfId="0" applyFont="1" applyAlignment="1">
      <alignment horizontal="left" vertical="center" wrapText="1"/>
    </xf>
    <xf numFmtId="0" fontId="40" fillId="0" borderId="31" xfId="0" applyFont="1" applyBorder="1" applyAlignment="1">
      <alignment horizontal="center" vertical="center" wrapText="1"/>
    </xf>
    <xf numFmtId="0" fontId="38" fillId="29" borderId="34" xfId="0" applyFont="1" applyFill="1" applyBorder="1" applyAlignment="1">
      <alignment horizontal="center" vertical="center" wrapText="1"/>
    </xf>
    <xf numFmtId="0" fontId="38" fillId="29" borderId="60" xfId="0" applyFont="1" applyFill="1" applyBorder="1" applyAlignment="1">
      <alignment horizontal="center" vertical="center" wrapText="1"/>
    </xf>
    <xf numFmtId="0" fontId="40" fillId="0" borderId="51" xfId="0" applyFont="1" applyBorder="1" applyAlignment="1">
      <alignment horizontal="center" vertical="center" wrapText="1"/>
    </xf>
    <xf numFmtId="0" fontId="40" fillId="0" borderId="52" xfId="0" applyFont="1" applyBorder="1" applyAlignment="1">
      <alignment horizontal="center" vertical="center" wrapText="1"/>
    </xf>
    <xf numFmtId="0" fontId="40" fillId="0" borderId="56" xfId="0" applyFont="1" applyBorder="1" applyAlignment="1">
      <alignment horizontal="center" vertical="center" wrapText="1"/>
    </xf>
    <xf numFmtId="0" fontId="40" fillId="0" borderId="58" xfId="0" applyFont="1" applyBorder="1" applyAlignment="1">
      <alignment horizontal="center" vertical="center" wrapText="1"/>
    </xf>
    <xf numFmtId="0" fontId="0" fillId="0" borderId="26" xfId="0" applyBorder="1" applyAlignment="1">
      <alignment horizontal="center" vertical="center"/>
    </xf>
    <xf numFmtId="0" fontId="0" fillId="0" borderId="126" xfId="0" applyBorder="1" applyAlignment="1">
      <alignment horizontal="center" vertical="center"/>
    </xf>
    <xf numFmtId="0" fontId="0" fillId="0" borderId="31"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0" fontId="0" fillId="24" borderId="123" xfId="0" applyFill="1" applyBorder="1" applyAlignment="1">
      <alignment vertical="center"/>
    </xf>
    <xf numFmtId="0" fontId="0" fillId="24" borderId="45" xfId="0" applyFill="1" applyBorder="1" applyAlignment="1">
      <alignment vertical="center"/>
    </xf>
    <xf numFmtId="0" fontId="0" fillId="24" borderId="23" xfId="0" applyFill="1" applyBorder="1" applyAlignment="1">
      <alignment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7" xfId="0" applyBorder="1" applyAlignment="1">
      <alignment horizontal="center" vertical="center"/>
    </xf>
    <xf numFmtId="0" fontId="0" fillId="0" borderId="117" xfId="0" applyBorder="1" applyAlignment="1">
      <alignment horizontal="center" vertical="center"/>
    </xf>
    <xf numFmtId="0" fontId="0" fillId="0" borderId="28" xfId="0" applyBorder="1" applyAlignment="1">
      <alignment horizontal="center" vertical="center" wrapText="1"/>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86" xfId="0" applyBorder="1" applyAlignment="1">
      <alignment horizontal="center" vertical="center"/>
    </xf>
    <xf numFmtId="0" fontId="0" fillId="24" borderId="31" xfId="0" applyFill="1" applyBorder="1" applyAlignment="1">
      <alignment vertical="center"/>
    </xf>
    <xf numFmtId="0" fontId="0" fillId="24" borderId="44" xfId="0" applyFill="1" applyBorder="1" applyAlignment="1">
      <alignment vertical="center"/>
    </xf>
    <xf numFmtId="0" fontId="0" fillId="24" borderId="22" xfId="0" applyFill="1" applyBorder="1" applyAlignment="1">
      <alignment vertical="center"/>
    </xf>
    <xf numFmtId="0" fontId="0" fillId="24" borderId="124" xfId="0" applyFill="1" applyBorder="1" applyAlignment="1">
      <alignment horizontal="left" vertical="center"/>
    </xf>
    <xf numFmtId="0" fontId="0" fillId="24" borderId="39" xfId="0" applyFill="1" applyBorder="1" applyAlignment="1">
      <alignment horizontal="left" vertical="center"/>
    </xf>
    <xf numFmtId="0" fontId="0" fillId="24" borderId="127" xfId="0" applyFill="1" applyBorder="1" applyAlignment="1">
      <alignment horizontal="left" vertical="center"/>
    </xf>
    <xf numFmtId="0" fontId="0" fillId="24" borderId="40" xfId="0" applyFill="1" applyBorder="1" applyAlignment="1">
      <alignment horizontal="left" vertical="center"/>
    </xf>
    <xf numFmtId="0" fontId="0" fillId="24" borderId="24" xfId="0" applyFill="1" applyBorder="1" applyAlignment="1">
      <alignment horizontal="left" vertical="center"/>
    </xf>
    <xf numFmtId="0" fontId="0" fillId="24" borderId="18" xfId="0" applyFill="1" applyBorder="1" applyAlignment="1">
      <alignment horizontal="left" vertical="center"/>
    </xf>
    <xf numFmtId="0" fontId="0" fillId="24" borderId="26" xfId="0" applyFill="1" applyBorder="1" applyAlignment="1">
      <alignment horizontal="left" vertical="center"/>
    </xf>
    <xf numFmtId="0" fontId="0" fillId="24" borderId="12" xfId="0" applyFill="1" applyBorder="1" applyAlignment="1">
      <alignment horizontal="left" vertical="center"/>
    </xf>
    <xf numFmtId="0" fontId="0" fillId="24" borderId="128" xfId="0" applyFill="1" applyBorder="1" applyAlignment="1">
      <alignment horizontal="left" vertical="center"/>
    </xf>
    <xf numFmtId="0" fontId="0" fillId="24" borderId="27" xfId="0" applyFill="1" applyBorder="1" applyAlignment="1">
      <alignment horizontal="left" vertical="center"/>
    </xf>
    <xf numFmtId="0" fontId="0" fillId="24" borderId="15" xfId="0" applyFill="1" applyBorder="1" applyAlignment="1">
      <alignment horizontal="left" vertical="center"/>
    </xf>
    <xf numFmtId="0" fontId="0" fillId="24" borderId="46" xfId="0" applyFill="1" applyBorder="1" applyAlignment="1">
      <alignment horizontal="left" vertical="center"/>
    </xf>
    <xf numFmtId="0" fontId="0" fillId="24" borderId="31" xfId="0" applyFill="1" applyBorder="1" applyAlignment="1">
      <alignment horizontal="left" vertical="center"/>
    </xf>
    <xf numFmtId="0" fontId="0" fillId="24" borderId="19" xfId="0" applyFill="1" applyBorder="1" applyAlignment="1">
      <alignment horizontal="left" vertical="center"/>
    </xf>
    <xf numFmtId="0" fontId="0" fillId="24" borderId="122" xfId="0" applyFill="1" applyBorder="1" applyAlignment="1">
      <alignment horizontal="left" vertical="center"/>
    </xf>
    <xf numFmtId="0" fontId="0" fillId="0" borderId="18" xfId="0" applyBorder="1" applyAlignment="1">
      <alignment horizontal="left" vertical="center"/>
    </xf>
    <xf numFmtId="0" fontId="0" fillId="0" borderId="31" xfId="0" applyBorder="1" applyAlignment="1">
      <alignment horizontal="left" vertical="center"/>
    </xf>
    <xf numFmtId="0" fontId="0" fillId="0" borderId="18" xfId="0" applyBorder="1" applyAlignment="1">
      <alignment vertical="center"/>
    </xf>
    <xf numFmtId="0" fontId="0" fillId="0" borderId="0" xfId="0" applyAlignment="1">
      <alignment horizontal="left" vertical="top" wrapText="1"/>
    </xf>
    <xf numFmtId="0" fontId="0" fillId="24" borderId="129" xfId="0" applyFill="1" applyBorder="1" applyAlignment="1">
      <alignment horizontal="left" vertical="center"/>
    </xf>
    <xf numFmtId="0" fontId="0" fillId="24" borderId="18" xfId="0" applyFill="1" applyBorder="1" applyAlignment="1">
      <alignment vertical="center"/>
    </xf>
    <xf numFmtId="0" fontId="0" fillId="24" borderId="39" xfId="0" applyFill="1" applyBorder="1" applyAlignment="1">
      <alignment vertical="center"/>
    </xf>
    <xf numFmtId="0" fontId="0" fillId="0" borderId="26" xfId="0" applyBorder="1" applyAlignment="1">
      <alignment horizontal="center" vertical="center" wrapText="1"/>
    </xf>
    <xf numFmtId="0" fontId="0" fillId="0" borderId="126" xfId="0" applyBorder="1" applyAlignment="1">
      <alignment horizontal="center" vertical="center" wrapText="1"/>
    </xf>
    <xf numFmtId="0" fontId="99" fillId="0" borderId="26" xfId="0" applyFont="1" applyBorder="1" applyAlignment="1">
      <alignment horizontal="center" vertical="center" wrapText="1"/>
    </xf>
    <xf numFmtId="0" fontId="99" fillId="0" borderId="126" xfId="0" applyFont="1" applyBorder="1" applyAlignment="1">
      <alignment horizontal="center" vertical="center" wrapText="1"/>
    </xf>
    <xf numFmtId="0" fontId="0" fillId="24" borderId="20" xfId="0" applyFill="1" applyBorder="1" applyAlignment="1">
      <alignment vertical="center"/>
    </xf>
    <xf numFmtId="0" fontId="0" fillId="0" borderId="26" xfId="0" applyBorder="1" applyAlignment="1">
      <alignment vertical="center" wrapText="1" shrinkToFit="1"/>
    </xf>
    <xf numFmtId="0" fontId="0" fillId="0" borderId="27" xfId="0" applyBorder="1" applyAlignment="1">
      <alignment vertical="center" wrapText="1" shrinkToFit="1"/>
    </xf>
    <xf numFmtId="0" fontId="0" fillId="24" borderId="77" xfId="0" applyFill="1" applyBorder="1" applyAlignment="1">
      <alignment horizontal="left" vertical="center"/>
    </xf>
    <xf numFmtId="0" fontId="0" fillId="24" borderId="130" xfId="0" applyFill="1" applyBorder="1" applyAlignment="1">
      <alignment horizontal="left" vertical="center"/>
    </xf>
    <xf numFmtId="0" fontId="0" fillId="24" borderId="81" xfId="0" applyFill="1" applyBorder="1" applyAlignment="1">
      <alignment horizontal="left" vertical="center"/>
    </xf>
    <xf numFmtId="0" fontId="84" fillId="24" borderId="25" xfId="43" applyFill="1" applyBorder="1" applyAlignment="1">
      <alignment horizontal="left" vertical="center"/>
    </xf>
    <xf numFmtId="0" fontId="0" fillId="24" borderId="20" xfId="0" applyFill="1" applyBorder="1" applyAlignment="1">
      <alignment horizontal="left" vertical="center"/>
    </xf>
    <xf numFmtId="0" fontId="0" fillId="24" borderId="123" xfId="0" applyFill="1" applyBorder="1" applyAlignment="1">
      <alignment horizontal="left" vertical="center"/>
    </xf>
    <xf numFmtId="0" fontId="0" fillId="24" borderId="21" xfId="0" applyFill="1" applyBorder="1" applyAlignment="1">
      <alignment horizontal="left" vertical="center"/>
    </xf>
    <xf numFmtId="0" fontId="51" fillId="30" borderId="61" xfId="0" applyFont="1" applyFill="1" applyBorder="1" applyAlignment="1">
      <alignment vertical="center" wrapText="1"/>
    </xf>
    <xf numFmtId="0" fontId="51" fillId="30" borderId="54" xfId="0" applyFont="1" applyFill="1" applyBorder="1" applyAlignment="1">
      <alignment vertical="center" wrapText="1"/>
    </xf>
    <xf numFmtId="0" fontId="51" fillId="30" borderId="12" xfId="0" applyFont="1" applyFill="1" applyBorder="1" applyAlignment="1">
      <alignment horizontal="center" vertical="center"/>
    </xf>
    <xf numFmtId="0" fontId="51" fillId="30" borderId="13" xfId="0" applyFont="1" applyFill="1" applyBorder="1" applyAlignment="1">
      <alignment horizontal="center" vertical="center"/>
    </xf>
    <xf numFmtId="0" fontId="51" fillId="30" borderId="22" xfId="0" applyFont="1" applyFill="1" applyBorder="1" applyAlignment="1">
      <alignment horizontal="center" vertical="center"/>
    </xf>
    <xf numFmtId="0" fontId="51" fillId="33" borderId="113" xfId="0" applyFont="1" applyFill="1" applyBorder="1" applyAlignment="1">
      <alignment vertical="center" wrapText="1"/>
    </xf>
    <xf numFmtId="49" fontId="44" fillId="0" borderId="31" xfId="0" applyNumberFormat="1" applyFont="1" applyFill="1" applyBorder="1" applyAlignment="1">
      <alignment horizontal="center" vertical="center" wrapText="1"/>
    </xf>
    <xf numFmtId="49" fontId="44" fillId="0" borderId="44" xfId="0" applyNumberFormat="1" applyFont="1" applyFill="1" applyBorder="1" applyAlignment="1">
      <alignment horizontal="center" vertical="center" wrapText="1"/>
    </xf>
    <xf numFmtId="49" fontId="44" fillId="0" borderId="22" xfId="0" applyNumberFormat="1" applyFont="1" applyFill="1" applyBorder="1" applyAlignment="1">
      <alignment horizontal="center" vertical="center" wrapText="1"/>
    </xf>
    <xf numFmtId="0" fontId="51" fillId="0" borderId="131" xfId="0" applyFont="1" applyFill="1" applyBorder="1" applyAlignment="1">
      <alignment vertical="center" wrapText="1"/>
    </xf>
    <xf numFmtId="0" fontId="51" fillId="0" borderId="132" xfId="0" applyFont="1" applyFill="1" applyBorder="1" applyAlignment="1">
      <alignment vertical="center" wrapText="1"/>
    </xf>
    <xf numFmtId="0" fontId="51" fillId="0" borderId="78" xfId="0" applyFont="1" applyFill="1" applyBorder="1" applyAlignment="1">
      <alignment vertical="center" wrapText="1"/>
    </xf>
    <xf numFmtId="0" fontId="51" fillId="0" borderId="53" xfId="0" applyFont="1" applyFill="1" applyBorder="1" applyAlignment="1">
      <alignment horizontal="left" vertical="center" wrapText="1"/>
    </xf>
    <xf numFmtId="0" fontId="51" fillId="0" borderId="54" xfId="0" applyFont="1" applyFill="1" applyBorder="1" applyAlignment="1">
      <alignment horizontal="left" vertical="center" wrapText="1"/>
    </xf>
    <xf numFmtId="0" fontId="51" fillId="0" borderId="91" xfId="0" applyFont="1" applyFill="1" applyBorder="1" applyAlignment="1">
      <alignment horizontal="left" vertical="center" wrapText="1"/>
    </xf>
    <xf numFmtId="0" fontId="51" fillId="0" borderId="70" xfId="0" applyFont="1" applyFill="1" applyBorder="1" applyAlignment="1">
      <alignment horizontal="left" vertical="center" wrapText="1"/>
    </xf>
    <xf numFmtId="0" fontId="51" fillId="0" borderId="61" xfId="0" applyFont="1" applyFill="1" applyBorder="1" applyAlignment="1">
      <alignment horizontal="left" vertical="center" wrapText="1"/>
    </xf>
    <xf numFmtId="0" fontId="51" fillId="0" borderId="72" xfId="0" applyFont="1" applyFill="1" applyBorder="1" applyAlignment="1">
      <alignment horizontal="left" vertical="center" wrapText="1"/>
    </xf>
    <xf numFmtId="0" fontId="51" fillId="0" borderId="13" xfId="0" applyFont="1" applyFill="1" applyBorder="1" applyAlignment="1">
      <alignment vertical="top" wrapText="1"/>
    </xf>
    <xf numFmtId="0" fontId="59" fillId="25" borderId="34" xfId="0" applyFont="1" applyFill="1" applyBorder="1" applyAlignment="1">
      <alignment horizontal="left" vertical="center" wrapText="1"/>
    </xf>
    <xf numFmtId="0" fontId="59" fillId="25" borderId="35" xfId="0" applyFont="1" applyFill="1" applyBorder="1" applyAlignment="1">
      <alignment horizontal="left" vertical="center" wrapText="1"/>
    </xf>
    <xf numFmtId="0" fontId="59" fillId="25" borderId="60" xfId="0" applyFont="1" applyFill="1" applyBorder="1" applyAlignment="1">
      <alignment horizontal="left" vertical="center" wrapText="1"/>
    </xf>
    <xf numFmtId="0" fontId="55" fillId="0" borderId="94" xfId="0" applyFont="1" applyFill="1" applyBorder="1" applyAlignment="1">
      <alignment horizontal="center" vertical="center"/>
    </xf>
    <xf numFmtId="0" fontId="55" fillId="0" borderId="79" xfId="0" applyFont="1" applyFill="1" applyBorder="1" applyAlignment="1">
      <alignment horizontal="center" vertical="center"/>
    </xf>
    <xf numFmtId="0" fontId="51" fillId="25" borderId="34" xfId="0" applyFont="1" applyFill="1" applyBorder="1" applyAlignment="1">
      <alignment horizontal="left" vertical="center" wrapText="1"/>
    </xf>
    <xf numFmtId="0" fontId="51" fillId="25" borderId="35" xfId="0" applyFont="1" applyFill="1" applyBorder="1" applyAlignment="1">
      <alignment horizontal="left" vertical="center" wrapText="1"/>
    </xf>
    <xf numFmtId="0" fontId="51" fillId="25" borderId="60" xfId="0" applyFont="1" applyFill="1" applyBorder="1" applyAlignment="1">
      <alignment horizontal="left" vertical="center" wrapText="1"/>
    </xf>
    <xf numFmtId="49" fontId="44" fillId="0" borderId="12" xfId="0" applyNumberFormat="1" applyFont="1" applyFill="1" applyBorder="1" applyAlignment="1">
      <alignment horizontal="center" vertical="center" wrapText="1"/>
    </xf>
    <xf numFmtId="49" fontId="44" fillId="0" borderId="13" xfId="0" applyNumberFormat="1" applyFont="1" applyFill="1" applyBorder="1" applyAlignment="1">
      <alignment horizontal="center" vertical="center" wrapText="1"/>
    </xf>
    <xf numFmtId="49" fontId="44" fillId="0" borderId="14" xfId="0" applyNumberFormat="1" applyFont="1" applyFill="1" applyBorder="1" applyAlignment="1">
      <alignment horizontal="center" vertical="center" wrapText="1"/>
    </xf>
    <xf numFmtId="0" fontId="46" fillId="0" borderId="80" xfId="0" applyFont="1" applyFill="1" applyBorder="1" applyAlignment="1">
      <alignment horizontal="center" vertical="center"/>
    </xf>
    <xf numFmtId="0" fontId="46" fillId="0" borderId="83" xfId="0" applyFont="1" applyFill="1" applyBorder="1" applyAlignment="1">
      <alignment horizontal="center" vertical="center"/>
    </xf>
    <xf numFmtId="0" fontId="46" fillId="0" borderId="74" xfId="0" applyFont="1" applyFill="1" applyBorder="1" applyAlignment="1">
      <alignment horizontal="center" vertical="center"/>
    </xf>
    <xf numFmtId="0" fontId="44" fillId="0" borderId="33" xfId="0" applyFont="1" applyFill="1" applyBorder="1" applyAlignment="1">
      <alignment horizontal="left" vertical="center" wrapText="1"/>
    </xf>
    <xf numFmtId="0" fontId="44" fillId="0" borderId="44" xfId="0" applyFont="1" applyFill="1" applyBorder="1" applyAlignment="1">
      <alignment horizontal="left" vertical="center" wrapText="1"/>
    </xf>
    <xf numFmtId="0" fontId="44" fillId="0" borderId="16" xfId="0" applyFont="1" applyFill="1" applyBorder="1" applyAlignment="1">
      <alignment horizontal="left" vertical="center" wrapText="1"/>
    </xf>
    <xf numFmtId="0" fontId="44" fillId="0" borderId="17" xfId="0" applyFont="1" applyFill="1" applyBorder="1" applyAlignment="1">
      <alignment horizontal="left" vertical="center" wrapText="1"/>
    </xf>
    <xf numFmtId="0" fontId="44" fillId="0" borderId="133" xfId="0" applyFont="1" applyFill="1" applyBorder="1" applyAlignment="1">
      <alignment horizontal="center" vertical="center"/>
    </xf>
    <xf numFmtId="0" fontId="44" fillId="0" borderId="134" xfId="0" applyFont="1" applyFill="1" applyBorder="1" applyAlignment="1">
      <alignment horizontal="center" vertical="center"/>
    </xf>
    <xf numFmtId="0" fontId="44" fillId="0" borderId="79"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135" xfId="0" applyFont="1" applyFill="1" applyBorder="1" applyAlignment="1">
      <alignment horizontal="left" vertical="center" wrapText="1"/>
    </xf>
    <xf numFmtId="0" fontId="46" fillId="25" borderId="94" xfId="0" applyFont="1" applyFill="1" applyBorder="1" applyAlignment="1">
      <alignment horizontal="center" vertical="center"/>
    </xf>
    <xf numFmtId="0" fontId="55" fillId="0" borderId="71" xfId="0" applyFont="1" applyFill="1" applyBorder="1" applyAlignment="1">
      <alignment horizontal="center" vertical="center"/>
    </xf>
    <xf numFmtId="0" fontId="51" fillId="30" borderId="54" xfId="0" applyFont="1" applyFill="1" applyBorder="1" applyAlignment="1">
      <alignment horizontal="left" vertical="center" wrapText="1"/>
    </xf>
    <xf numFmtId="0" fontId="51" fillId="30" borderId="47" xfId="0" applyFont="1" applyFill="1" applyBorder="1" applyAlignment="1">
      <alignment horizontal="left" vertical="center" wrapText="1"/>
    </xf>
    <xf numFmtId="0" fontId="69" fillId="30" borderId="54" xfId="0" applyFont="1" applyFill="1" applyBorder="1" applyAlignment="1">
      <alignment vertical="center" wrapText="1"/>
    </xf>
    <xf numFmtId="0" fontId="46" fillId="0" borderId="28" xfId="0" applyFont="1" applyFill="1" applyBorder="1" applyAlignment="1">
      <alignment horizontal="center" vertical="center"/>
    </xf>
    <xf numFmtId="0" fontId="44" fillId="0" borderId="31" xfId="0" applyFont="1" applyFill="1" applyBorder="1" applyAlignment="1">
      <alignment vertical="center" wrapText="1"/>
    </xf>
    <xf numFmtId="0" fontId="44" fillId="0" borderId="44" xfId="0" applyFont="1" applyFill="1" applyBorder="1" applyAlignment="1">
      <alignment vertical="center" wrapText="1"/>
    </xf>
    <xf numFmtId="0" fontId="44" fillId="0" borderId="22" xfId="0" applyFont="1" applyFill="1" applyBorder="1" applyAlignment="1">
      <alignment vertical="center" wrapText="1"/>
    </xf>
    <xf numFmtId="0" fontId="55" fillId="0" borderId="65"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44" fillId="30" borderId="76" xfId="0" applyFont="1" applyFill="1" applyBorder="1" applyAlignment="1">
      <alignment vertical="center" wrapText="1"/>
    </xf>
    <xf numFmtId="0" fontId="44" fillId="30" borderId="132" xfId="0" applyFont="1" applyFill="1" applyBorder="1" applyAlignment="1">
      <alignment vertical="center" wrapText="1"/>
    </xf>
    <xf numFmtId="0" fontId="44" fillId="30" borderId="107" xfId="0" applyFont="1" applyFill="1" applyBorder="1" applyAlignment="1">
      <alignment vertical="center" wrapText="1"/>
    </xf>
    <xf numFmtId="176" fontId="46" fillId="26" borderId="34" xfId="0" applyNumberFormat="1" applyFont="1" applyFill="1" applyBorder="1" applyAlignment="1" applyProtection="1">
      <alignment horizontal="right" vertical="center"/>
      <protection locked="0"/>
    </xf>
    <xf numFmtId="0" fontId="46" fillId="26" borderId="35" xfId="0" applyFont="1" applyFill="1" applyBorder="1" applyAlignment="1" applyProtection="1">
      <alignment horizontal="right" vertical="center"/>
      <protection locked="0"/>
    </xf>
    <xf numFmtId="0" fontId="46" fillId="26" borderId="60" xfId="0" applyFont="1" applyFill="1" applyBorder="1" applyAlignment="1" applyProtection="1">
      <alignment horizontal="right" vertical="center"/>
      <protection locked="0"/>
    </xf>
    <xf numFmtId="0" fontId="46" fillId="0" borderId="0" xfId="0" applyFont="1" applyFill="1" applyBorder="1" applyAlignment="1">
      <alignment horizontal="center" vertical="center"/>
    </xf>
    <xf numFmtId="0" fontId="46" fillId="0" borderId="11" xfId="0" applyFont="1" applyFill="1" applyBorder="1" applyAlignment="1">
      <alignment horizontal="center" vertical="center"/>
    </xf>
    <xf numFmtId="0" fontId="46" fillId="30" borderId="10" xfId="0" applyFont="1" applyFill="1" applyBorder="1" applyAlignment="1">
      <alignment vertical="center"/>
    </xf>
    <xf numFmtId="0" fontId="46" fillId="30" borderId="0" xfId="0" applyFont="1" applyFill="1" applyBorder="1" applyAlignment="1">
      <alignment vertical="center"/>
    </xf>
    <xf numFmtId="0" fontId="46" fillId="30" borderId="11" xfId="0" applyFont="1" applyFill="1" applyBorder="1" applyAlignment="1">
      <alignment vertical="center"/>
    </xf>
    <xf numFmtId="176" fontId="46" fillId="0" borderId="12" xfId="0" applyNumberFormat="1" applyFont="1" applyFill="1" applyBorder="1" applyAlignment="1">
      <alignment vertical="center"/>
    </xf>
    <xf numFmtId="176" fontId="46" fillId="0" borderId="13" xfId="0" applyNumberFormat="1" applyFont="1" applyFill="1" applyBorder="1" applyAlignment="1">
      <alignment vertical="center"/>
    </xf>
    <xf numFmtId="176" fontId="46" fillId="30" borderId="0" xfId="0" applyNumberFormat="1" applyFont="1" applyFill="1" applyBorder="1" applyAlignment="1" applyProtection="1">
      <alignment horizontal="right" vertical="center"/>
      <protection locked="0"/>
    </xf>
    <xf numFmtId="0" fontId="46" fillId="30" borderId="0" xfId="0" applyFont="1" applyFill="1" applyBorder="1" applyAlignment="1" applyProtection="1">
      <alignment horizontal="right" vertical="center"/>
      <protection locked="0"/>
    </xf>
    <xf numFmtId="0" fontId="46" fillId="0" borderId="54" xfId="0" applyFont="1" applyFill="1" applyBorder="1" applyAlignment="1">
      <alignment horizontal="center" vertical="center"/>
    </xf>
    <xf numFmtId="0" fontId="46" fillId="0" borderId="91" xfId="0" applyFont="1" applyFill="1" applyBorder="1" applyAlignment="1">
      <alignment horizontal="center" vertical="center"/>
    </xf>
    <xf numFmtId="176" fontId="51" fillId="30" borderId="47" xfId="0" applyNumberFormat="1" applyFont="1" applyFill="1" applyBorder="1" applyAlignment="1">
      <alignment vertical="center" shrinkToFit="1"/>
    </xf>
    <xf numFmtId="0" fontId="51" fillId="30" borderId="12" xfId="0" applyFont="1" applyFill="1" applyBorder="1" applyAlignment="1">
      <alignment horizontal="center" vertical="center" wrapText="1"/>
    </xf>
    <xf numFmtId="0" fontId="51" fillId="30" borderId="13" xfId="0" applyFont="1" applyFill="1" applyBorder="1" applyAlignment="1">
      <alignment horizontal="center" vertical="center" wrapText="1"/>
    </xf>
    <xf numFmtId="0" fontId="51" fillId="30" borderId="22" xfId="0" applyFont="1" applyFill="1" applyBorder="1" applyAlignment="1">
      <alignment horizontal="center" vertical="center" wrapText="1"/>
    </xf>
    <xf numFmtId="0" fontId="46" fillId="34" borderId="16" xfId="0" applyFont="1" applyFill="1" applyBorder="1" applyAlignment="1">
      <alignment horizontal="center" vertical="center"/>
    </xf>
    <xf numFmtId="176" fontId="46" fillId="0" borderId="31" xfId="0" applyNumberFormat="1" applyFont="1" applyFill="1" applyBorder="1" applyAlignment="1" applyProtection="1">
      <alignment vertical="center"/>
      <protection locked="0"/>
    </xf>
    <xf numFmtId="176" fontId="46" fillId="0" borderId="44" xfId="0" applyNumberFormat="1" applyFont="1" applyFill="1" applyBorder="1" applyAlignment="1" applyProtection="1">
      <alignment vertical="center"/>
      <protection locked="0"/>
    </xf>
    <xf numFmtId="0" fontId="46" fillId="0" borderId="44"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44" xfId="0" applyFont="1" applyFill="1" applyBorder="1" applyAlignment="1">
      <alignment vertical="center"/>
    </xf>
    <xf numFmtId="0" fontId="46" fillId="0" borderId="13" xfId="0" applyFont="1" applyFill="1" applyBorder="1" applyAlignment="1">
      <alignment vertical="center" wrapText="1"/>
    </xf>
    <xf numFmtId="0" fontId="46" fillId="0" borderId="61" xfId="0" applyFont="1" applyFill="1" applyBorder="1" applyAlignment="1">
      <alignment horizontal="center" vertical="center"/>
    </xf>
    <xf numFmtId="0" fontId="46" fillId="0" borderId="72" xfId="0" applyFont="1" applyFill="1" applyBorder="1" applyAlignment="1">
      <alignment horizontal="center" vertical="center"/>
    </xf>
    <xf numFmtId="176" fontId="46" fillId="26" borderId="34" xfId="0" applyNumberFormat="1" applyFont="1" applyFill="1" applyBorder="1" applyAlignment="1" applyProtection="1">
      <alignment vertical="center"/>
      <protection locked="0"/>
    </xf>
    <xf numFmtId="176" fontId="46" fillId="26" borderId="35" xfId="0" applyNumberFormat="1" applyFont="1" applyFill="1" applyBorder="1" applyAlignment="1" applyProtection="1">
      <alignment vertical="center"/>
      <protection locked="0"/>
    </xf>
    <xf numFmtId="176" fontId="46" fillId="26" borderId="60" xfId="0" applyNumberFormat="1" applyFont="1" applyFill="1" applyBorder="1" applyAlignment="1" applyProtection="1">
      <alignment vertical="center"/>
      <protection locked="0"/>
    </xf>
    <xf numFmtId="0" fontId="46" fillId="0" borderId="136" xfId="0" applyFont="1" applyFill="1" applyBorder="1" applyAlignment="1">
      <alignment horizontal="center" vertical="center"/>
    </xf>
    <xf numFmtId="0" fontId="46" fillId="0" borderId="17" xfId="0" applyFont="1" applyFill="1" applyBorder="1" applyAlignment="1">
      <alignment horizontal="center" vertical="center"/>
    </xf>
    <xf numFmtId="0" fontId="46" fillId="0" borderId="44" xfId="0" applyFont="1" applyFill="1" applyBorder="1" applyAlignment="1">
      <alignment vertical="center" shrinkToFit="1"/>
    </xf>
    <xf numFmtId="0" fontId="46" fillId="30" borderId="137" xfId="0" applyFont="1" applyFill="1" applyBorder="1" applyAlignment="1">
      <alignment horizontal="center" vertical="center"/>
    </xf>
    <xf numFmtId="0" fontId="46" fillId="30" borderId="138" xfId="0" applyFont="1" applyFill="1" applyBorder="1" applyAlignment="1">
      <alignment horizontal="center" vertical="center"/>
    </xf>
    <xf numFmtId="0" fontId="46" fillId="30" borderId="139" xfId="0" applyFont="1" applyFill="1" applyBorder="1" applyAlignment="1">
      <alignment horizontal="center" vertical="center"/>
    </xf>
    <xf numFmtId="0" fontId="44" fillId="0" borderId="62" xfId="0" applyFont="1" applyFill="1" applyBorder="1" applyAlignment="1">
      <alignment vertical="center" wrapText="1"/>
    </xf>
    <xf numFmtId="0" fontId="44" fillId="0" borderId="61" xfId="0" applyFont="1" applyFill="1" applyBorder="1" applyAlignment="1">
      <alignment vertical="center" wrapText="1"/>
    </xf>
    <xf numFmtId="0" fontId="44" fillId="0" borderId="10" xfId="0" applyFont="1" applyFill="1" applyBorder="1" applyAlignment="1">
      <alignment vertical="center" wrapText="1"/>
    </xf>
    <xf numFmtId="0" fontId="44" fillId="0" borderId="0" xfId="0" applyFont="1" applyFill="1" applyBorder="1" applyAlignment="1">
      <alignment vertical="center" wrapText="1"/>
    </xf>
    <xf numFmtId="0" fontId="44" fillId="0" borderId="15" xfId="0" applyFont="1" applyFill="1" applyBorder="1" applyAlignment="1">
      <alignment vertical="center" wrapText="1"/>
    </xf>
    <xf numFmtId="0" fontId="44" fillId="0" borderId="16" xfId="0" applyFont="1" applyFill="1" applyBorder="1" applyAlignment="1">
      <alignment vertical="center" wrapText="1"/>
    </xf>
    <xf numFmtId="176" fontId="46" fillId="26" borderId="34" xfId="0" applyNumberFormat="1" applyFont="1" applyFill="1" applyBorder="1" applyAlignment="1">
      <alignment vertical="center"/>
    </xf>
    <xf numFmtId="176" fontId="46" fillId="26" borderId="35" xfId="0" applyNumberFormat="1" applyFont="1" applyFill="1" applyBorder="1" applyAlignment="1">
      <alignment vertical="center"/>
    </xf>
    <xf numFmtId="176" fontId="46" fillId="26" borderId="60" xfId="0" applyNumberFormat="1" applyFont="1" applyFill="1" applyBorder="1" applyAlignment="1">
      <alignment vertical="center"/>
    </xf>
    <xf numFmtId="176" fontId="51" fillId="30" borderId="16" xfId="0" applyNumberFormat="1" applyFont="1" applyFill="1" applyBorder="1" applyAlignment="1">
      <alignment vertical="center" shrinkToFit="1"/>
    </xf>
    <xf numFmtId="176" fontId="51" fillId="30" borderId="0" xfId="0" applyNumberFormat="1" applyFont="1" applyFill="1" applyBorder="1" applyAlignment="1">
      <alignment vertical="center" shrinkToFit="1"/>
    </xf>
    <xf numFmtId="176" fontId="46" fillId="30" borderId="62" xfId="0" applyNumberFormat="1" applyFont="1" applyFill="1" applyBorder="1" applyAlignment="1">
      <alignment vertical="center"/>
    </xf>
    <xf numFmtId="176" fontId="46" fillId="30" borderId="61" xfId="0" applyNumberFormat="1" applyFont="1" applyFill="1" applyBorder="1" applyAlignment="1">
      <alignment vertical="center"/>
    </xf>
    <xf numFmtId="176" fontId="46" fillId="30" borderId="10" xfId="0" applyNumberFormat="1" applyFont="1" applyFill="1" applyBorder="1" applyAlignment="1">
      <alignment vertical="center"/>
    </xf>
    <xf numFmtId="176" fontId="46" fillId="30" borderId="0" xfId="0" applyNumberFormat="1" applyFont="1" applyFill="1" applyBorder="1" applyAlignment="1">
      <alignment vertical="center"/>
    </xf>
    <xf numFmtId="0" fontId="46" fillId="0" borderId="18" xfId="0" applyFont="1" applyFill="1" applyBorder="1" applyAlignment="1">
      <alignment horizontal="center" vertical="center"/>
    </xf>
    <xf numFmtId="0" fontId="46" fillId="26" borderId="34" xfId="0" applyFont="1" applyFill="1" applyBorder="1" applyAlignment="1">
      <alignment horizontal="center" vertical="center"/>
    </xf>
    <xf numFmtId="0" fontId="46" fillId="26" borderId="60" xfId="0" applyFont="1" applyFill="1" applyBorder="1" applyAlignment="1">
      <alignment horizontal="center" vertical="center"/>
    </xf>
    <xf numFmtId="0" fontId="46" fillId="0" borderId="13" xfId="0" applyFont="1" applyFill="1" applyBorder="1" applyAlignment="1">
      <alignment horizontal="center" vertical="center"/>
    </xf>
    <xf numFmtId="0" fontId="51" fillId="25" borderId="34" xfId="0" applyFont="1" applyFill="1" applyBorder="1" applyAlignment="1" applyProtection="1">
      <alignment vertical="center" wrapText="1"/>
      <protection locked="0"/>
    </xf>
    <xf numFmtId="0" fontId="51" fillId="25" borderId="35" xfId="0" applyFont="1" applyFill="1" applyBorder="1" applyAlignment="1" applyProtection="1">
      <alignment vertical="center"/>
      <protection locked="0"/>
    </xf>
    <xf numFmtId="0" fontId="51" fillId="25" borderId="60" xfId="0" applyFont="1" applyFill="1" applyBorder="1" applyAlignment="1" applyProtection="1">
      <alignment vertical="center"/>
      <protection locked="0"/>
    </xf>
    <xf numFmtId="0" fontId="51" fillId="26" borderId="34" xfId="0" applyFont="1" applyFill="1" applyBorder="1" applyAlignment="1" applyProtection="1">
      <alignment vertical="center" wrapText="1"/>
      <protection locked="0"/>
    </xf>
    <xf numFmtId="0" fontId="51" fillId="26" borderId="35" xfId="0" applyFont="1" applyFill="1" applyBorder="1" applyAlignment="1" applyProtection="1">
      <alignment vertical="center"/>
      <protection locked="0"/>
    </xf>
    <xf numFmtId="0" fontId="51" fillId="26" borderId="60" xfId="0" applyFont="1" applyFill="1" applyBorder="1" applyAlignment="1" applyProtection="1">
      <alignment vertical="center"/>
      <protection locked="0"/>
    </xf>
    <xf numFmtId="0" fontId="51" fillId="0" borderId="0" xfId="0" applyFont="1" applyFill="1" applyBorder="1" applyAlignment="1">
      <alignment vertical="top" wrapText="1"/>
    </xf>
    <xf numFmtId="0" fontId="51" fillId="0" borderId="0" xfId="0" applyFont="1" applyFill="1" applyAlignment="1">
      <alignment horizontal="left" vertical="top" wrapText="1"/>
    </xf>
    <xf numFmtId="176" fontId="46" fillId="25" borderId="34" xfId="0" applyNumberFormat="1" applyFont="1" applyFill="1" applyBorder="1" applyAlignment="1" applyProtection="1">
      <alignment horizontal="right" vertical="center"/>
      <protection locked="0"/>
    </xf>
    <xf numFmtId="176" fontId="46" fillId="25" borderId="35" xfId="0" applyNumberFormat="1" applyFont="1" applyFill="1" applyBorder="1" applyAlignment="1" applyProtection="1">
      <alignment horizontal="right" vertical="center"/>
      <protection locked="0"/>
    </xf>
    <xf numFmtId="176" fontId="46" fillId="25" borderId="60" xfId="0" applyNumberFormat="1" applyFont="1" applyFill="1" applyBorder="1" applyAlignment="1" applyProtection="1">
      <alignment horizontal="right" vertical="center"/>
      <protection locked="0"/>
    </xf>
    <xf numFmtId="0" fontId="47" fillId="34" borderId="0" xfId="0" applyFont="1" applyFill="1" applyAlignment="1">
      <alignment horizontal="center" vertical="center"/>
    </xf>
    <xf numFmtId="0" fontId="46" fillId="0" borderId="47" xfId="0" applyNumberFormat="1" applyFont="1" applyFill="1" applyBorder="1" applyAlignment="1" applyProtection="1">
      <alignment vertical="center"/>
      <protection locked="0"/>
    </xf>
    <xf numFmtId="178" fontId="46" fillId="26" borderId="34" xfId="0" applyNumberFormat="1" applyFont="1" applyFill="1" applyBorder="1" applyAlignment="1">
      <alignment vertical="center"/>
    </xf>
    <xf numFmtId="178" fontId="46" fillId="26" borderId="35" xfId="0" applyNumberFormat="1" applyFont="1" applyFill="1" applyBorder="1" applyAlignment="1">
      <alignment vertical="center"/>
    </xf>
    <xf numFmtId="178" fontId="46" fillId="26" borderId="60" xfId="0" applyNumberFormat="1" applyFont="1" applyFill="1" applyBorder="1" applyAlignment="1">
      <alignment vertical="center"/>
    </xf>
    <xf numFmtId="0" fontId="51" fillId="0" borderId="0" xfId="0" applyFont="1" applyFill="1" applyBorder="1" applyAlignment="1">
      <alignment horizontal="left" vertical="top" wrapText="1"/>
    </xf>
    <xf numFmtId="0" fontId="46" fillId="34" borderId="44" xfId="0" applyFont="1" applyFill="1" applyBorder="1" applyAlignment="1">
      <alignment horizontal="center" vertical="center"/>
    </xf>
    <xf numFmtId="176" fontId="46" fillId="30" borderId="31" xfId="0" applyNumberFormat="1" applyFont="1" applyFill="1" applyBorder="1" applyAlignment="1" applyProtection="1">
      <alignment horizontal="right" vertical="center"/>
      <protection locked="0"/>
    </xf>
    <xf numFmtId="0" fontId="46" fillId="30" borderId="44" xfId="0" applyFont="1" applyFill="1" applyBorder="1" applyAlignment="1" applyProtection="1">
      <alignment horizontal="right" vertical="center"/>
      <protection locked="0"/>
    </xf>
    <xf numFmtId="0" fontId="51" fillId="0" borderId="0" xfId="0" applyFont="1" applyFill="1" applyBorder="1" applyAlignment="1">
      <alignment vertical="center" wrapText="1"/>
    </xf>
    <xf numFmtId="0" fontId="44" fillId="0" borderId="12" xfId="0" applyFont="1" applyFill="1" applyBorder="1" applyAlignment="1">
      <alignment vertical="center" wrapText="1"/>
    </xf>
    <xf numFmtId="0" fontId="44" fillId="0" borderId="13" xfId="0" applyFont="1" applyFill="1" applyBorder="1" applyAlignment="1">
      <alignment vertical="center" wrapText="1"/>
    </xf>
    <xf numFmtId="0" fontId="55" fillId="0" borderId="65" xfId="0" applyFont="1" applyFill="1" applyBorder="1" applyAlignment="1">
      <alignment vertical="center" wrapText="1" shrinkToFit="1"/>
    </xf>
    <xf numFmtId="0" fontId="55" fillId="0" borderId="54" xfId="0" applyFont="1" applyBorder="1" applyAlignment="1">
      <alignment vertical="center" wrapText="1" shrinkToFit="1"/>
    </xf>
    <xf numFmtId="0" fontId="55" fillId="0" borderId="12" xfId="0" applyFont="1" applyFill="1" applyBorder="1" applyAlignment="1">
      <alignment vertical="center"/>
    </xf>
    <xf numFmtId="0" fontId="55" fillId="0" borderId="13" xfId="0" applyFont="1" applyBorder="1" applyAlignment="1">
      <alignment vertical="center"/>
    </xf>
    <xf numFmtId="0" fontId="46" fillId="25" borderId="35" xfId="0" applyFont="1" applyFill="1" applyBorder="1" applyAlignment="1" applyProtection="1">
      <alignment horizontal="right" vertical="center"/>
      <protection locked="0"/>
    </xf>
    <xf numFmtId="0" fontId="46" fillId="25" borderId="60" xfId="0" applyFont="1" applyFill="1" applyBorder="1" applyAlignment="1" applyProtection="1">
      <alignment horizontal="right" vertical="center"/>
      <protection locked="0"/>
    </xf>
    <xf numFmtId="0" fontId="51" fillId="30" borderId="0" xfId="0" applyFont="1" applyFill="1" applyBorder="1" applyAlignment="1">
      <alignment horizontal="left" vertical="center" wrapText="1"/>
    </xf>
    <xf numFmtId="176" fontId="46" fillId="25" borderId="48" xfId="0" applyNumberFormat="1" applyFont="1" applyFill="1" applyBorder="1" applyAlignment="1" applyProtection="1">
      <alignment horizontal="right" vertical="center"/>
      <protection locked="0"/>
    </xf>
    <xf numFmtId="0" fontId="46" fillId="25" borderId="49" xfId="0" applyFont="1" applyFill="1" applyBorder="1" applyAlignment="1" applyProtection="1">
      <alignment horizontal="right" vertical="center"/>
      <protection locked="0"/>
    </xf>
    <xf numFmtId="0" fontId="46" fillId="25" borderId="50" xfId="0" applyFont="1" applyFill="1" applyBorder="1" applyAlignment="1" applyProtection="1">
      <alignment horizontal="right" vertical="center"/>
      <protection locked="0"/>
    </xf>
    <xf numFmtId="0" fontId="46" fillId="25" borderId="35" xfId="0" applyFont="1" applyFill="1" applyBorder="1" applyAlignment="1" applyProtection="1">
      <alignment horizontal="center" vertical="center"/>
      <protection locked="0"/>
    </xf>
    <xf numFmtId="0" fontId="46" fillId="0" borderId="35" xfId="0" applyFont="1" applyFill="1" applyBorder="1" applyAlignment="1">
      <alignment horizontal="center" vertical="center"/>
    </xf>
    <xf numFmtId="0" fontId="51" fillId="0" borderId="0" xfId="0" applyFont="1" applyFill="1" applyBorder="1" applyAlignment="1">
      <alignment horizontal="left" vertical="center" wrapText="1"/>
    </xf>
    <xf numFmtId="0" fontId="46" fillId="0" borderId="44" xfId="0" applyFont="1" applyFill="1" applyBorder="1" applyAlignment="1">
      <alignment horizontal="left" vertical="center"/>
    </xf>
    <xf numFmtId="0" fontId="46" fillId="0" borderId="85" xfId="0" applyFont="1" applyFill="1" applyBorder="1" applyAlignment="1">
      <alignment horizontal="left" vertical="center"/>
    </xf>
    <xf numFmtId="0" fontId="55" fillId="0" borderId="10" xfId="0" applyFont="1" applyFill="1" applyBorder="1" applyAlignment="1">
      <alignment horizontal="center" vertical="center" textRotation="255"/>
    </xf>
    <xf numFmtId="176" fontId="46" fillId="25" borderId="34" xfId="0" applyNumberFormat="1" applyFont="1" applyFill="1" applyBorder="1" applyAlignment="1" applyProtection="1">
      <alignment vertical="center"/>
      <protection locked="0"/>
    </xf>
    <xf numFmtId="176" fontId="46" fillId="25" borderId="35" xfId="0" applyNumberFormat="1" applyFont="1" applyFill="1" applyBorder="1" applyAlignment="1" applyProtection="1">
      <alignment vertical="center"/>
      <protection locked="0"/>
    </xf>
    <xf numFmtId="176" fontId="46" fillId="25" borderId="60" xfId="0" applyNumberFormat="1" applyFont="1" applyFill="1" applyBorder="1" applyAlignment="1" applyProtection="1">
      <alignment vertical="center"/>
      <protection locked="0"/>
    </xf>
    <xf numFmtId="0" fontId="46" fillId="0" borderId="56" xfId="0" applyFont="1" applyFill="1" applyBorder="1" applyAlignment="1">
      <alignment horizontal="center" vertical="center"/>
    </xf>
    <xf numFmtId="0" fontId="46" fillId="0" borderId="117" xfId="0" applyFont="1" applyFill="1" applyBorder="1" applyAlignment="1">
      <alignment horizontal="center" vertical="center"/>
    </xf>
    <xf numFmtId="0" fontId="51" fillId="26" borderId="35" xfId="0" applyFont="1" applyFill="1" applyBorder="1" applyAlignment="1" applyProtection="1">
      <alignment horizontal="center" vertical="center"/>
      <protection locked="0"/>
    </xf>
    <xf numFmtId="0" fontId="44" fillId="28" borderId="34" xfId="0" applyFont="1" applyFill="1" applyBorder="1" applyAlignment="1" applyProtection="1">
      <alignment vertical="center"/>
      <protection locked="0"/>
    </xf>
    <xf numFmtId="0" fontId="44" fillId="28" borderId="35" xfId="0" applyFont="1" applyFill="1" applyBorder="1" applyAlignment="1" applyProtection="1">
      <alignment vertical="center"/>
      <protection locked="0"/>
    </xf>
    <xf numFmtId="0" fontId="44" fillId="28" borderId="60" xfId="0" applyFont="1" applyFill="1" applyBorder="1" applyAlignment="1" applyProtection="1">
      <alignment vertical="center"/>
      <protection locked="0"/>
    </xf>
    <xf numFmtId="176" fontId="46" fillId="30" borderId="34" xfId="0" applyNumberFormat="1" applyFont="1" applyFill="1" applyBorder="1" applyAlignment="1">
      <alignment vertical="center"/>
    </xf>
    <xf numFmtId="176" fontId="46" fillId="30" borderId="35" xfId="0" applyNumberFormat="1" applyFont="1" applyFill="1" applyBorder="1" applyAlignment="1">
      <alignment vertical="center"/>
    </xf>
    <xf numFmtId="176" fontId="46" fillId="30" borderId="60" xfId="0" applyNumberFormat="1" applyFont="1" applyFill="1" applyBorder="1" applyAlignment="1">
      <alignment vertical="center"/>
    </xf>
    <xf numFmtId="176" fontId="46" fillId="26" borderId="48" xfId="0" applyNumberFormat="1" applyFont="1" applyFill="1" applyBorder="1" applyAlignment="1">
      <alignment vertical="center"/>
    </xf>
    <xf numFmtId="176" fontId="46" fillId="26" borderId="49" xfId="0" applyNumberFormat="1" applyFont="1" applyFill="1" applyBorder="1" applyAlignment="1">
      <alignment vertical="center"/>
    </xf>
    <xf numFmtId="176" fontId="46" fillId="26" borderId="50" xfId="0" applyNumberFormat="1" applyFont="1" applyFill="1" applyBorder="1" applyAlignment="1">
      <alignment vertical="center"/>
    </xf>
    <xf numFmtId="0" fontId="51" fillId="0" borderId="34" xfId="0" applyFont="1" applyFill="1" applyBorder="1" applyAlignment="1" applyProtection="1">
      <alignment horizontal="center" vertical="center"/>
      <protection locked="0"/>
    </xf>
    <xf numFmtId="0" fontId="51" fillId="0" borderId="35" xfId="0" applyFont="1" applyFill="1" applyBorder="1" applyAlignment="1" applyProtection="1">
      <alignment horizontal="center" vertical="center"/>
      <protection locked="0"/>
    </xf>
    <xf numFmtId="0" fontId="46" fillId="30" borderId="140" xfId="0" applyFont="1" applyFill="1" applyBorder="1" applyAlignment="1">
      <alignment horizontal="center" vertical="center"/>
    </xf>
    <xf numFmtId="0" fontId="46" fillId="30" borderId="141" xfId="0" applyFont="1" applyFill="1" applyBorder="1" applyAlignment="1">
      <alignment horizontal="center" vertical="center"/>
    </xf>
    <xf numFmtId="0" fontId="46" fillId="30" borderId="142" xfId="0" applyFont="1" applyFill="1" applyBorder="1" applyAlignment="1">
      <alignment horizontal="center" vertical="center"/>
    </xf>
    <xf numFmtId="0" fontId="46" fillId="30" borderId="143" xfId="0" applyFont="1" applyFill="1" applyBorder="1" applyAlignment="1">
      <alignment horizontal="center" vertical="center"/>
    </xf>
    <xf numFmtId="0" fontId="46" fillId="30" borderId="144" xfId="0" applyFont="1" applyFill="1" applyBorder="1" applyAlignment="1">
      <alignment horizontal="center" vertical="center"/>
    </xf>
    <xf numFmtId="0" fontId="46" fillId="30" borderId="145" xfId="0" applyFont="1" applyFill="1" applyBorder="1" applyAlignment="1">
      <alignment horizontal="center" vertical="center"/>
    </xf>
    <xf numFmtId="0" fontId="46" fillId="33" borderId="35" xfId="0" applyFont="1" applyFill="1" applyBorder="1" applyAlignment="1" applyProtection="1">
      <alignment horizontal="center" vertical="center"/>
      <protection locked="0"/>
    </xf>
    <xf numFmtId="0" fontId="51" fillId="30" borderId="0" xfId="0" applyFont="1" applyFill="1" applyBorder="1" applyAlignment="1" applyProtection="1">
      <alignment vertical="center" wrapText="1"/>
      <protection locked="0"/>
    </xf>
    <xf numFmtId="0" fontId="44" fillId="26" borderId="0" xfId="0" applyFont="1" applyFill="1" applyBorder="1" applyAlignment="1" applyProtection="1">
      <alignment vertical="center"/>
      <protection locked="0"/>
    </xf>
    <xf numFmtId="0" fontId="44" fillId="0" borderId="85" xfId="0" applyFont="1" applyFill="1" applyBorder="1" applyAlignment="1">
      <alignment vertical="center" wrapText="1"/>
    </xf>
    <xf numFmtId="0" fontId="44" fillId="0" borderId="14" xfId="0" applyFont="1" applyFill="1" applyBorder="1" applyAlignment="1">
      <alignment vertical="center" wrapText="1"/>
    </xf>
    <xf numFmtId="0" fontId="44" fillId="0" borderId="17" xfId="0" applyFont="1" applyFill="1" applyBorder="1" applyAlignment="1">
      <alignment vertical="center" wrapText="1"/>
    </xf>
    <xf numFmtId="0" fontId="70"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70" fillId="28" borderId="0" xfId="0" applyFont="1" applyFill="1" applyBorder="1" applyAlignment="1" applyProtection="1">
      <alignment vertical="center" shrinkToFit="1"/>
      <protection locked="0"/>
    </xf>
    <xf numFmtId="0" fontId="100" fillId="0" borderId="0" xfId="0" applyFont="1" applyFill="1" applyBorder="1" applyAlignment="1" applyProtection="1">
      <alignment horizontal="center" vertical="center" shrinkToFit="1"/>
      <protection locked="0"/>
    </xf>
    <xf numFmtId="0" fontId="71" fillId="0" borderId="0" xfId="0" applyFont="1" applyFill="1" applyBorder="1" applyAlignment="1">
      <alignment horizontal="center" vertical="center"/>
    </xf>
    <xf numFmtId="0" fontId="71" fillId="0" borderId="52" xfId="0" applyFont="1" applyFill="1" applyBorder="1" applyAlignment="1">
      <alignment horizontal="center" vertical="center"/>
    </xf>
    <xf numFmtId="0" fontId="70" fillId="30" borderId="0" xfId="0" applyFont="1" applyFill="1" applyBorder="1" applyAlignment="1">
      <alignment horizontal="left" vertical="center" wrapText="1"/>
    </xf>
    <xf numFmtId="0" fontId="70" fillId="28" borderId="0" xfId="0" applyFont="1" applyFill="1" applyBorder="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0" fontId="70" fillId="0" borderId="0" xfId="0" applyFont="1" applyFill="1" applyBorder="1" applyAlignment="1">
      <alignment horizontal="center" vertical="center"/>
    </xf>
    <xf numFmtId="0" fontId="70" fillId="28" borderId="0" xfId="0" applyFont="1" applyFill="1" applyBorder="1" applyAlignment="1">
      <alignment vertical="center" shrinkToFit="1"/>
    </xf>
    <xf numFmtId="0" fontId="70" fillId="28" borderId="52" xfId="0" applyFont="1" applyFill="1" applyBorder="1" applyAlignment="1">
      <alignment vertical="center" shrinkToFit="1"/>
    </xf>
    <xf numFmtId="0" fontId="51" fillId="30" borderId="113" xfId="0" applyFont="1" applyFill="1" applyBorder="1" applyAlignment="1">
      <alignment horizontal="left" vertical="center" wrapText="1"/>
    </xf>
    <xf numFmtId="0" fontId="69" fillId="30" borderId="54" xfId="0" applyFont="1" applyFill="1" applyBorder="1" applyAlignment="1">
      <alignment horizontal="left" vertical="center" wrapText="1"/>
    </xf>
    <xf numFmtId="0" fontId="69" fillId="30" borderId="66" xfId="0" applyFont="1" applyFill="1" applyBorder="1" applyAlignment="1">
      <alignment horizontal="left" vertical="center" wrapText="1"/>
    </xf>
    <xf numFmtId="0" fontId="51" fillId="30" borderId="111" xfId="0" applyFont="1" applyFill="1" applyBorder="1" applyAlignment="1">
      <alignment horizontal="left" vertical="center" wrapText="1"/>
    </xf>
    <xf numFmtId="0" fontId="51" fillId="30" borderId="112" xfId="0" applyFont="1" applyFill="1" applyBorder="1" applyAlignment="1">
      <alignment horizontal="left" vertical="center" wrapText="1"/>
    </xf>
    <xf numFmtId="0" fontId="44" fillId="0" borderId="71" xfId="0" applyFont="1" applyFill="1" applyBorder="1" applyAlignment="1">
      <alignment vertical="center" wrapText="1"/>
    </xf>
    <xf numFmtId="0" fontId="44" fillId="0" borderId="47" xfId="0" applyFont="1" applyFill="1" applyBorder="1" applyAlignment="1">
      <alignment vertical="center" wrapText="1"/>
    </xf>
    <xf numFmtId="0" fontId="44" fillId="0" borderId="75" xfId="0" applyFont="1" applyFill="1" applyBorder="1" applyAlignment="1">
      <alignment vertical="center" wrapText="1"/>
    </xf>
    <xf numFmtId="0" fontId="51" fillId="25" borderId="0" xfId="0" applyFont="1" applyFill="1" applyBorder="1" applyAlignment="1" applyProtection="1">
      <alignment vertical="center"/>
      <protection locked="0"/>
    </xf>
    <xf numFmtId="0" fontId="51" fillId="26" borderId="0" xfId="0" applyFont="1" applyFill="1" applyBorder="1" applyAlignment="1" applyProtection="1">
      <alignment vertical="center"/>
      <protection locked="0"/>
    </xf>
    <xf numFmtId="49" fontId="51" fillId="0" borderId="31" xfId="0" applyNumberFormat="1" applyFont="1" applyFill="1" applyBorder="1" applyAlignment="1">
      <alignment vertical="center" wrapText="1"/>
    </xf>
    <xf numFmtId="49" fontId="51" fillId="0" borderId="44" xfId="0" applyNumberFormat="1" applyFont="1" applyFill="1" applyBorder="1" applyAlignment="1">
      <alignment vertical="center" wrapText="1"/>
    </xf>
    <xf numFmtId="49" fontId="51" fillId="0" borderId="22" xfId="0" applyNumberFormat="1" applyFont="1" applyFill="1" applyBorder="1" applyAlignment="1">
      <alignment vertical="center" wrapText="1"/>
    </xf>
    <xf numFmtId="0" fontId="51" fillId="25" borderId="35" xfId="0" applyFont="1" applyFill="1" applyBorder="1" applyAlignment="1" applyProtection="1">
      <alignment horizontal="center" vertical="center"/>
      <protection locked="0"/>
    </xf>
    <xf numFmtId="0" fontId="51" fillId="26" borderId="34" xfId="0" applyFont="1" applyFill="1" applyBorder="1" applyAlignment="1" applyProtection="1">
      <alignment horizontal="left" vertical="center" wrapText="1"/>
      <protection locked="0"/>
    </xf>
    <xf numFmtId="0" fontId="51" fillId="26" borderId="35" xfId="0" applyFont="1" applyFill="1" applyBorder="1" applyAlignment="1" applyProtection="1">
      <alignment horizontal="left" vertical="center"/>
      <protection locked="0"/>
    </xf>
    <xf numFmtId="0" fontId="51" fillId="26" borderId="60" xfId="0" applyFont="1" applyFill="1" applyBorder="1" applyAlignment="1" applyProtection="1">
      <alignment horizontal="left" vertical="center"/>
      <protection locked="0"/>
    </xf>
    <xf numFmtId="0" fontId="44" fillId="0" borderId="89"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44" fillId="0" borderId="146" xfId="0" applyFont="1" applyFill="1" applyBorder="1" applyAlignment="1">
      <alignment horizontal="left" vertical="center" wrapText="1"/>
    </xf>
    <xf numFmtId="0" fontId="44" fillId="0" borderId="79" xfId="0" applyFont="1" applyFill="1" applyBorder="1" applyAlignment="1">
      <alignment vertical="center" wrapText="1"/>
    </xf>
    <xf numFmtId="0" fontId="44" fillId="0" borderId="11" xfId="0" applyFont="1" applyFill="1" applyBorder="1" applyAlignment="1">
      <alignment vertical="center" wrapText="1"/>
    </xf>
    <xf numFmtId="0" fontId="44" fillId="0" borderId="86" xfId="0" applyFont="1" applyFill="1" applyBorder="1" applyAlignment="1">
      <alignment vertical="center"/>
    </xf>
    <xf numFmtId="0" fontId="44" fillId="0" borderId="57" xfId="0" applyFont="1" applyFill="1" applyBorder="1" applyAlignment="1">
      <alignment vertical="center"/>
    </xf>
    <xf numFmtId="0" fontId="44" fillId="0" borderId="58" xfId="0" applyFont="1" applyFill="1" applyBorder="1" applyAlignment="1">
      <alignment vertical="center"/>
    </xf>
    <xf numFmtId="0" fontId="51" fillId="30" borderId="0" xfId="0" applyFont="1" applyFill="1" applyAlignment="1">
      <alignment horizontal="left" vertical="center" wrapText="1"/>
    </xf>
    <xf numFmtId="0" fontId="46" fillId="26" borderId="34" xfId="0" applyFont="1" applyFill="1" applyBorder="1" applyAlignment="1" applyProtection="1">
      <alignment vertical="center"/>
      <protection locked="0"/>
    </xf>
    <xf numFmtId="0" fontId="46" fillId="26" borderId="35" xfId="0" applyFont="1" applyFill="1" applyBorder="1" applyAlignment="1" applyProtection="1">
      <alignment vertical="center"/>
      <protection locked="0"/>
    </xf>
    <xf numFmtId="0" fontId="46" fillId="26" borderId="60" xfId="0" applyFont="1" applyFill="1" applyBorder="1" applyAlignment="1" applyProtection="1">
      <alignment vertical="center"/>
      <protection locked="0"/>
    </xf>
    <xf numFmtId="176" fontId="46" fillId="26" borderId="48" xfId="0" applyNumberFormat="1" applyFont="1" applyFill="1" applyBorder="1" applyAlignment="1" applyProtection="1">
      <alignment horizontal="right" vertical="center"/>
      <protection locked="0"/>
    </xf>
    <xf numFmtId="0" fontId="46" fillId="26" borderId="49" xfId="0" applyFont="1" applyFill="1" applyBorder="1" applyAlignment="1" applyProtection="1">
      <alignment horizontal="right" vertical="center"/>
      <protection locked="0"/>
    </xf>
    <xf numFmtId="0" fontId="46" fillId="26" borderId="50" xfId="0" applyFont="1" applyFill="1" applyBorder="1" applyAlignment="1" applyProtection="1">
      <alignment horizontal="right" vertical="center"/>
      <protection locked="0"/>
    </xf>
    <xf numFmtId="176" fontId="46" fillId="30" borderId="137" xfId="0" applyNumberFormat="1" applyFont="1" applyFill="1" applyBorder="1" applyAlignment="1">
      <alignment horizontal="center" vertical="center"/>
    </xf>
    <xf numFmtId="176" fontId="46" fillId="30" borderId="138" xfId="0" applyNumberFormat="1" applyFont="1" applyFill="1" applyBorder="1" applyAlignment="1">
      <alignment horizontal="center" vertical="center"/>
    </xf>
    <xf numFmtId="176" fontId="46" fillId="30" borderId="139" xfId="0" applyNumberFormat="1" applyFont="1" applyFill="1" applyBorder="1" applyAlignment="1">
      <alignment horizontal="center" vertical="center"/>
    </xf>
    <xf numFmtId="182" fontId="46" fillId="26" borderId="48" xfId="0" applyNumberFormat="1" applyFont="1" applyFill="1" applyBorder="1" applyAlignment="1">
      <alignment vertical="center"/>
    </xf>
    <xf numFmtId="182" fontId="46" fillId="26" borderId="49" xfId="0" applyNumberFormat="1" applyFont="1" applyFill="1" applyBorder="1" applyAlignment="1">
      <alignment vertical="center"/>
    </xf>
    <xf numFmtId="182" fontId="46" fillId="26" borderId="50" xfId="0" applyNumberFormat="1" applyFont="1" applyFill="1" applyBorder="1" applyAlignment="1">
      <alignment vertical="center"/>
    </xf>
    <xf numFmtId="0" fontId="44" fillId="30" borderId="44" xfId="0" applyFont="1" applyFill="1" applyBorder="1" applyAlignment="1">
      <alignment vertical="center" wrapText="1"/>
    </xf>
    <xf numFmtId="0" fontId="44" fillId="30" borderId="22" xfId="0" applyFont="1" applyFill="1" applyBorder="1" applyAlignment="1">
      <alignment vertical="center" wrapText="1"/>
    </xf>
    <xf numFmtId="0" fontId="44" fillId="0" borderId="31" xfId="0" applyFont="1" applyFill="1" applyBorder="1" applyAlignment="1">
      <alignment horizontal="center" vertical="center"/>
    </xf>
    <xf numFmtId="0" fontId="44" fillId="0" borderId="44" xfId="0" applyFont="1" applyFill="1" applyBorder="1" applyAlignment="1">
      <alignment horizontal="center" vertical="center"/>
    </xf>
    <xf numFmtId="0" fontId="44" fillId="0" borderId="85" xfId="0" applyFont="1" applyFill="1" applyBorder="1" applyAlignment="1">
      <alignment horizontal="center" vertical="center"/>
    </xf>
    <xf numFmtId="0" fontId="44" fillId="27" borderId="13" xfId="0" applyFont="1" applyFill="1" applyBorder="1" applyAlignment="1">
      <alignment horizontal="center" vertical="center"/>
    </xf>
    <xf numFmtId="0" fontId="44" fillId="27" borderId="14" xfId="0" applyFont="1" applyFill="1" applyBorder="1" applyAlignment="1">
      <alignment horizontal="center" vertical="center"/>
    </xf>
    <xf numFmtId="0" fontId="44" fillId="0" borderId="31" xfId="0" applyFont="1" applyFill="1" applyBorder="1" applyAlignment="1">
      <alignment vertical="center"/>
    </xf>
    <xf numFmtId="0" fontId="44" fillId="0" borderId="44" xfId="0" applyFont="1" applyFill="1" applyBorder="1" applyAlignment="1">
      <alignment vertical="center"/>
    </xf>
    <xf numFmtId="0" fontId="44" fillId="0" borderId="85" xfId="0" applyFont="1" applyFill="1" applyBorder="1" applyAlignment="1">
      <alignment vertical="center"/>
    </xf>
    <xf numFmtId="0" fontId="46" fillId="0" borderId="15" xfId="0" applyFont="1" applyFill="1" applyBorder="1" applyAlignment="1">
      <alignment horizontal="center" vertical="center"/>
    </xf>
    <xf numFmtId="0" fontId="46" fillId="0" borderId="16"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84"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52"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87" xfId="0" applyFont="1" applyFill="1" applyBorder="1" applyAlignment="1">
      <alignment horizontal="center" vertical="center" wrapText="1"/>
    </xf>
    <xf numFmtId="0" fontId="44" fillId="0" borderId="69" xfId="0" applyFont="1" applyFill="1" applyBorder="1" applyAlignment="1">
      <alignment horizontal="center" vertical="center" wrapText="1"/>
    </xf>
    <xf numFmtId="0" fontId="44" fillId="0" borderId="47" xfId="0" applyFont="1" applyFill="1" applyBorder="1" applyAlignment="1">
      <alignment horizontal="center" vertical="center" wrapText="1"/>
    </xf>
    <xf numFmtId="0" fontId="44" fillId="0" borderId="147" xfId="0" applyFont="1" applyFill="1" applyBorder="1" applyAlignment="1">
      <alignment horizontal="center" vertical="center" wrapText="1"/>
    </xf>
    <xf numFmtId="0" fontId="44" fillId="0" borderId="62" xfId="0" applyFont="1" applyFill="1" applyBorder="1" applyAlignment="1">
      <alignment horizontal="center" vertical="center" wrapText="1"/>
    </xf>
    <xf numFmtId="0" fontId="44" fillId="0" borderId="61" xfId="0" applyFont="1" applyFill="1" applyBorder="1" applyAlignment="1">
      <alignment horizontal="center" vertical="center" wrapText="1"/>
    </xf>
    <xf numFmtId="0" fontId="44" fillId="0" borderId="105" xfId="0" applyFont="1" applyFill="1" applyBorder="1" applyAlignment="1">
      <alignment horizontal="center" vertical="center" wrapText="1"/>
    </xf>
    <xf numFmtId="0" fontId="51" fillId="30" borderId="66" xfId="0" applyFont="1" applyFill="1" applyBorder="1" applyAlignment="1">
      <alignment horizontal="left" vertical="center" wrapText="1"/>
    </xf>
    <xf numFmtId="0" fontId="51" fillId="30" borderId="132" xfId="0" applyFont="1" applyFill="1" applyBorder="1" applyAlignment="1">
      <alignment vertical="center" wrapText="1"/>
    </xf>
    <xf numFmtId="0" fontId="44" fillId="0" borderId="88"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84"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52"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87" xfId="0" applyFont="1" applyFill="1" applyBorder="1" applyAlignment="1">
      <alignment horizontal="center" vertical="center"/>
    </xf>
    <xf numFmtId="0" fontId="50" fillId="27" borderId="123" xfId="0" applyFont="1" applyFill="1" applyBorder="1" applyAlignment="1">
      <alignment horizontal="center" vertical="center" wrapText="1"/>
    </xf>
    <xf numFmtId="0" fontId="50" fillId="27" borderId="45" xfId="0" applyFont="1" applyFill="1" applyBorder="1" applyAlignment="1">
      <alignment horizontal="center" vertical="center" wrapText="1"/>
    </xf>
    <xf numFmtId="0" fontId="50" fillId="27" borderId="23" xfId="0" applyFont="1" applyFill="1" applyBorder="1" applyAlignment="1">
      <alignment horizontal="center" vertical="center" wrapText="1"/>
    </xf>
    <xf numFmtId="0" fontId="44" fillId="0" borderId="148" xfId="0" applyFont="1" applyFill="1" applyBorder="1" applyAlignment="1">
      <alignment vertical="center"/>
    </xf>
    <xf numFmtId="0" fontId="44" fillId="0" borderId="49" xfId="0" applyFont="1" applyFill="1" applyBorder="1" applyAlignment="1">
      <alignment vertical="center"/>
    </xf>
    <xf numFmtId="0" fontId="44" fillId="0" borderId="50" xfId="0" applyFont="1" applyFill="1" applyBorder="1" applyAlignment="1">
      <alignment vertical="center"/>
    </xf>
    <xf numFmtId="0" fontId="51" fillId="30" borderId="96" xfId="0" applyFont="1" applyFill="1" applyBorder="1" applyAlignment="1">
      <alignment horizontal="left" vertical="center" wrapText="1"/>
    </xf>
    <xf numFmtId="0" fontId="46" fillId="0" borderId="12" xfId="0" applyFont="1" applyFill="1" applyBorder="1" applyAlignment="1">
      <alignment horizontal="left" vertical="center"/>
    </xf>
    <xf numFmtId="0" fontId="46" fillId="0" borderId="13" xfId="0" applyFont="1" applyFill="1" applyBorder="1" applyAlignment="1">
      <alignment horizontal="left" vertical="center"/>
    </xf>
    <xf numFmtId="0" fontId="46" fillId="0" borderId="14" xfId="0" applyFont="1" applyFill="1" applyBorder="1" applyAlignment="1">
      <alignment horizontal="left" vertical="center"/>
    </xf>
    <xf numFmtId="0" fontId="46" fillId="0" borderId="15" xfId="0" applyFont="1" applyFill="1" applyBorder="1" applyAlignment="1">
      <alignment horizontal="left" vertical="center"/>
    </xf>
    <xf numFmtId="0" fontId="46" fillId="0" borderId="16"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76" xfId="0" applyFont="1" applyFill="1" applyBorder="1" applyAlignment="1">
      <alignment horizontal="center" vertical="center"/>
    </xf>
    <xf numFmtId="0" fontId="46" fillId="0" borderId="132" xfId="0" applyFont="1" applyFill="1" applyBorder="1" applyAlignment="1">
      <alignment horizontal="center" vertical="center"/>
    </xf>
    <xf numFmtId="0" fontId="46" fillId="0" borderId="78" xfId="0" applyFont="1" applyFill="1" applyBorder="1" applyAlignment="1">
      <alignment horizontal="center" vertical="center"/>
    </xf>
    <xf numFmtId="0" fontId="46" fillId="0" borderId="132" xfId="0" applyFont="1" applyFill="1" applyBorder="1" applyAlignment="1" applyProtection="1">
      <alignment vertical="center"/>
      <protection locked="0"/>
    </xf>
    <xf numFmtId="0" fontId="46" fillId="0" borderId="78" xfId="0" applyFont="1" applyFill="1" applyBorder="1" applyAlignment="1" applyProtection="1">
      <alignment vertical="center"/>
      <protection locked="0"/>
    </xf>
    <xf numFmtId="0" fontId="46" fillId="0" borderId="16" xfId="0" applyFont="1" applyFill="1" applyBorder="1" applyAlignment="1" applyProtection="1">
      <alignment vertical="center" wrapText="1"/>
      <protection locked="0"/>
    </xf>
    <xf numFmtId="0" fontId="46" fillId="0" borderId="17" xfId="0" applyFont="1" applyFill="1" applyBorder="1" applyAlignment="1" applyProtection="1">
      <alignment vertical="center" wrapText="1"/>
      <protection locked="0"/>
    </xf>
    <xf numFmtId="0" fontId="46" fillId="0" borderId="18" xfId="0" applyFont="1" applyFill="1" applyBorder="1" applyAlignment="1" applyProtection="1">
      <alignment horizontal="center" vertical="center"/>
      <protection locked="0"/>
    </xf>
    <xf numFmtId="0" fontId="46" fillId="0" borderId="18" xfId="0" applyFont="1" applyFill="1" applyBorder="1" applyAlignment="1" applyProtection="1">
      <alignment vertical="center"/>
      <protection locked="0"/>
    </xf>
    <xf numFmtId="0" fontId="46" fillId="0" borderId="18" xfId="0" applyFont="1" applyFill="1" applyBorder="1" applyAlignment="1" applyProtection="1">
      <alignment horizontal="left" vertical="center"/>
      <protection locked="0"/>
    </xf>
    <xf numFmtId="0" fontId="46" fillId="0" borderId="132" xfId="0" applyFont="1" applyFill="1" applyBorder="1" applyAlignment="1" applyProtection="1">
      <alignment horizontal="left" vertical="center"/>
      <protection locked="0"/>
    </xf>
    <xf numFmtId="0" fontId="46" fillId="0" borderId="78" xfId="0" applyFont="1" applyFill="1" applyBorder="1" applyAlignment="1" applyProtection="1">
      <alignment horizontal="left" vertical="center"/>
      <protection locked="0"/>
    </xf>
    <xf numFmtId="0" fontId="46" fillId="0" borderId="16" xfId="0" applyFont="1" applyFill="1" applyBorder="1" applyAlignment="1" applyProtection="1">
      <alignment vertical="center"/>
      <protection locked="0"/>
    </xf>
    <xf numFmtId="0" fontId="46" fillId="0" borderId="17" xfId="0" applyFont="1" applyFill="1" applyBorder="1" applyAlignment="1" applyProtection="1">
      <alignment vertical="center"/>
      <protection locked="0"/>
    </xf>
    <xf numFmtId="0" fontId="46" fillId="0" borderId="10"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46" fillId="0" borderId="11" xfId="0" applyFont="1" applyFill="1" applyBorder="1" applyAlignment="1" applyProtection="1">
      <alignment vertical="center"/>
      <protection locked="0"/>
    </xf>
    <xf numFmtId="0" fontId="46" fillId="0" borderId="15" xfId="0" applyFont="1" applyFill="1" applyBorder="1" applyAlignment="1" applyProtection="1">
      <alignment vertical="center"/>
      <protection locked="0"/>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76" xfId="0" applyFont="1" applyFill="1" applyBorder="1" applyAlignment="1">
      <alignment horizontal="center" vertical="center" wrapText="1"/>
    </xf>
    <xf numFmtId="0" fontId="46" fillId="0" borderId="132" xfId="0" applyFont="1" applyFill="1" applyBorder="1" applyAlignment="1">
      <alignment horizontal="center" vertical="center" wrapText="1"/>
    </xf>
    <xf numFmtId="0" fontId="46" fillId="0" borderId="78" xfId="0" applyFont="1" applyFill="1" applyBorder="1" applyAlignment="1">
      <alignment horizontal="center" vertical="center" wrapText="1"/>
    </xf>
    <xf numFmtId="0" fontId="61" fillId="30" borderId="31" xfId="0" applyFont="1" applyFill="1" applyBorder="1" applyAlignment="1">
      <alignment vertical="center"/>
    </xf>
    <xf numFmtId="0" fontId="61" fillId="30" borderId="44" xfId="0" applyFont="1" applyFill="1" applyBorder="1" applyAlignment="1">
      <alignment vertical="center"/>
    </xf>
    <xf numFmtId="0" fontId="61" fillId="30" borderId="22" xfId="0" applyFont="1" applyFill="1" applyBorder="1" applyAlignment="1">
      <alignment vertical="center"/>
    </xf>
    <xf numFmtId="0" fontId="61" fillId="30" borderId="12" xfId="0" applyFont="1" applyFill="1" applyBorder="1" applyAlignment="1">
      <alignment horizontal="center" vertical="center"/>
    </xf>
    <xf numFmtId="0" fontId="61" fillId="30" borderId="13" xfId="0" applyFont="1" applyFill="1" applyBorder="1" applyAlignment="1">
      <alignment horizontal="center" vertical="center"/>
    </xf>
    <xf numFmtId="0" fontId="61" fillId="30" borderId="14" xfId="0" applyFont="1" applyFill="1" applyBorder="1" applyAlignment="1">
      <alignment horizontal="center" vertical="center"/>
    </xf>
    <xf numFmtId="0" fontId="61" fillId="30" borderId="10" xfId="0" applyFont="1" applyFill="1" applyBorder="1" applyAlignment="1">
      <alignment horizontal="center" vertical="center"/>
    </xf>
    <xf numFmtId="0" fontId="61" fillId="30" borderId="0" xfId="0" applyFont="1" applyFill="1" applyBorder="1" applyAlignment="1">
      <alignment horizontal="center" vertical="center"/>
    </xf>
    <xf numFmtId="0" fontId="61" fillId="30" borderId="11" xfId="0" applyFont="1" applyFill="1" applyBorder="1" applyAlignment="1">
      <alignment horizontal="center" vertical="center"/>
    </xf>
    <xf numFmtId="0" fontId="61" fillId="30" borderId="121" xfId="0" applyFont="1" applyFill="1" applyBorder="1" applyAlignment="1">
      <alignment horizontal="center" vertical="center" wrapText="1"/>
    </xf>
    <xf numFmtId="0" fontId="61" fillId="30" borderId="17" xfId="0" applyFont="1" applyFill="1" applyBorder="1" applyAlignment="1">
      <alignment horizontal="center" vertical="center" wrapText="1"/>
    </xf>
    <xf numFmtId="0" fontId="61" fillId="30" borderId="14" xfId="0" applyFont="1" applyFill="1" applyBorder="1" applyAlignment="1">
      <alignment horizontal="center" vertical="center" wrapText="1"/>
    </xf>
    <xf numFmtId="0" fontId="61" fillId="30" borderId="149" xfId="0" applyFont="1" applyFill="1" applyBorder="1" applyAlignment="1">
      <alignment horizontal="center" vertical="center" wrapText="1"/>
    </xf>
    <xf numFmtId="0" fontId="61" fillId="30" borderId="27" xfId="0" applyFont="1" applyFill="1" applyBorder="1" applyAlignment="1">
      <alignment horizontal="center" vertical="center" textRotation="255"/>
    </xf>
    <xf numFmtId="0" fontId="61" fillId="30" borderId="26" xfId="0" applyFont="1" applyFill="1" applyBorder="1" applyAlignment="1">
      <alignment horizontal="center" vertical="center" textRotation="255"/>
    </xf>
    <xf numFmtId="0" fontId="61" fillId="0" borderId="34" xfId="0" applyFont="1" applyFill="1" applyBorder="1" applyAlignment="1">
      <alignment vertical="center"/>
    </xf>
    <xf numFmtId="0" fontId="61" fillId="0" borderId="35" xfId="0" applyFont="1" applyFill="1" applyBorder="1" applyAlignment="1">
      <alignment vertical="center"/>
    </xf>
    <xf numFmtId="0" fontId="61" fillId="0" borderId="60" xfId="0" applyFont="1" applyFill="1" applyBorder="1" applyAlignment="1">
      <alignment vertical="center"/>
    </xf>
    <xf numFmtId="0" fontId="61" fillId="0" borderId="18" xfId="0" applyFont="1" applyFill="1" applyBorder="1" applyAlignment="1">
      <alignment horizontal="center" vertical="center"/>
    </xf>
    <xf numFmtId="0" fontId="61" fillId="0" borderId="31" xfId="0" applyFont="1" applyFill="1" applyBorder="1" applyAlignment="1">
      <alignment horizontal="center" vertical="center"/>
    </xf>
    <xf numFmtId="0" fontId="61" fillId="30" borderId="15" xfId="0" applyFont="1" applyFill="1" applyBorder="1" applyAlignment="1">
      <alignment vertical="center" wrapText="1"/>
    </xf>
    <xf numFmtId="0" fontId="61" fillId="30" borderId="17" xfId="0" applyFont="1" applyFill="1" applyBorder="1" applyAlignment="1">
      <alignment vertical="center" wrapText="1"/>
    </xf>
    <xf numFmtId="0" fontId="45" fillId="30" borderId="26" xfId="0" applyFont="1" applyFill="1" applyBorder="1" applyAlignment="1">
      <alignment horizontal="center" vertical="center" textRotation="255" wrapText="1"/>
    </xf>
    <xf numFmtId="0" fontId="45" fillId="30" borderId="28" xfId="0" applyFont="1" applyFill="1" applyBorder="1" applyAlignment="1">
      <alignment horizontal="center" vertical="center" textRotation="255" wrapText="1"/>
    </xf>
    <xf numFmtId="0" fontId="61" fillId="30" borderId="12" xfId="0" applyFont="1" applyFill="1" applyBorder="1" applyAlignment="1">
      <alignment horizontal="center" vertical="center" wrapText="1" shrinkToFit="1"/>
    </xf>
    <xf numFmtId="0" fontId="61" fillId="30" borderId="13" xfId="0" applyFont="1" applyFill="1" applyBorder="1" applyAlignment="1">
      <alignment horizontal="center" vertical="center" wrapText="1" shrinkToFit="1"/>
    </xf>
    <xf numFmtId="0" fontId="61" fillId="30" borderId="14" xfId="0" applyFont="1" applyFill="1" applyBorder="1" applyAlignment="1">
      <alignment horizontal="center" vertical="center" wrapText="1" shrinkToFit="1"/>
    </xf>
    <xf numFmtId="0" fontId="61" fillId="30" borderId="10" xfId="0" applyFont="1" applyFill="1" applyBorder="1" applyAlignment="1">
      <alignment horizontal="center" vertical="center" wrapText="1" shrinkToFit="1"/>
    </xf>
    <xf numFmtId="0" fontId="61" fillId="30" borderId="0" xfId="0" applyFont="1" applyFill="1" applyBorder="1" applyAlignment="1">
      <alignment horizontal="center" vertical="center" wrapText="1" shrinkToFit="1"/>
    </xf>
    <xf numFmtId="0" fontId="61" fillId="30" borderId="11" xfId="0" applyFont="1" applyFill="1" applyBorder="1" applyAlignment="1">
      <alignment horizontal="center" vertical="center" wrapText="1" shrinkToFit="1"/>
    </xf>
    <xf numFmtId="0" fontId="61" fillId="30" borderId="26" xfId="0" applyFont="1" applyFill="1" applyBorder="1" applyAlignment="1">
      <alignment horizontal="center" vertical="center" wrapText="1" shrinkToFit="1"/>
    </xf>
    <xf numFmtId="0" fontId="61" fillId="30" borderId="28" xfId="0" applyFont="1" applyFill="1" applyBorder="1" applyAlignment="1">
      <alignment horizontal="center" vertical="center" wrapText="1" shrinkToFit="1"/>
    </xf>
    <xf numFmtId="0" fontId="61" fillId="30" borderId="26" xfId="0" applyFont="1" applyFill="1" applyBorder="1" applyAlignment="1">
      <alignment horizontal="center" vertical="center" shrinkToFit="1"/>
    </xf>
    <xf numFmtId="0" fontId="61" fillId="30" borderId="28" xfId="0" applyFont="1" applyFill="1" applyBorder="1" applyAlignment="1">
      <alignment horizontal="center" vertical="center" shrinkToFit="1"/>
    </xf>
    <xf numFmtId="0" fontId="61" fillId="30" borderId="12" xfId="0" applyFont="1" applyFill="1" applyBorder="1" applyAlignment="1">
      <alignment horizontal="center" vertical="center" shrinkToFit="1"/>
    </xf>
    <xf numFmtId="0" fontId="61" fillId="30" borderId="10" xfId="0" applyFont="1" applyFill="1" applyBorder="1" applyAlignment="1">
      <alignment horizontal="center" vertical="center" shrinkToFit="1"/>
    </xf>
    <xf numFmtId="0" fontId="61" fillId="30" borderId="26" xfId="0" applyFont="1" applyFill="1" applyBorder="1" applyAlignment="1">
      <alignment horizontal="center" vertical="center" wrapText="1"/>
    </xf>
    <xf numFmtId="0" fontId="61" fillId="30" borderId="28" xfId="0" applyFont="1" applyFill="1" applyBorder="1" applyAlignment="1">
      <alignment horizontal="center" vertical="center" wrapText="1"/>
    </xf>
    <xf numFmtId="0" fontId="61" fillId="30" borderId="128" xfId="0" applyFont="1" applyFill="1" applyBorder="1" applyAlignment="1">
      <alignment horizontal="center" vertical="center" wrapText="1"/>
    </xf>
    <xf numFmtId="0" fontId="61" fillId="0" borderId="31" xfId="0" applyFont="1" applyFill="1" applyBorder="1" applyAlignment="1">
      <alignment vertical="center"/>
    </xf>
    <xf numFmtId="0" fontId="61" fillId="0" borderId="44" xfId="0" applyFont="1" applyFill="1" applyBorder="1" applyAlignment="1">
      <alignment vertical="center"/>
    </xf>
    <xf numFmtId="0" fontId="61" fillId="30" borderId="11" xfId="0" applyFont="1" applyFill="1" applyBorder="1" applyAlignment="1">
      <alignment horizontal="center" vertical="center" wrapText="1"/>
    </xf>
    <xf numFmtId="0" fontId="61" fillId="30" borderId="28" xfId="0" applyFont="1" applyFill="1" applyBorder="1" applyAlignment="1">
      <alignment horizontal="center" vertical="center" textRotation="255"/>
    </xf>
    <xf numFmtId="0" fontId="61" fillId="30" borderId="31" xfId="0" applyFont="1" applyFill="1" applyBorder="1" applyAlignment="1">
      <alignment vertical="center" wrapText="1"/>
    </xf>
    <xf numFmtId="0" fontId="61" fillId="30" borderId="22" xfId="0" applyFont="1" applyFill="1" applyBorder="1" applyAlignment="1">
      <alignment vertical="center" wrapText="1"/>
    </xf>
    <xf numFmtId="0" fontId="61" fillId="30" borderId="12" xfId="0" applyFont="1" applyFill="1" applyBorder="1" applyAlignment="1">
      <alignment vertical="center"/>
    </xf>
    <xf numFmtId="0" fontId="61" fillId="30" borderId="13" xfId="0" applyFont="1" applyFill="1" applyBorder="1" applyAlignment="1">
      <alignment vertical="center"/>
    </xf>
    <xf numFmtId="0" fontId="61" fillId="30" borderId="12" xfId="0" applyFont="1" applyFill="1" applyBorder="1" applyAlignment="1">
      <alignment horizontal="center" vertical="center" wrapText="1"/>
    </xf>
    <xf numFmtId="0" fontId="61" fillId="30" borderId="10" xfId="0" applyFont="1" applyFill="1" applyBorder="1" applyAlignment="1">
      <alignment horizontal="center" vertical="center" wrapText="1"/>
    </xf>
    <xf numFmtId="0" fontId="61" fillId="30" borderId="26" xfId="0" applyFont="1" applyFill="1" applyBorder="1" applyAlignment="1">
      <alignment horizontal="center" vertical="center"/>
    </xf>
    <xf numFmtId="0" fontId="61" fillId="30" borderId="28" xfId="0" applyFont="1" applyFill="1" applyBorder="1" applyAlignment="1">
      <alignment horizontal="center" vertical="center"/>
    </xf>
    <xf numFmtId="0" fontId="89" fillId="0" borderId="150" xfId="0" applyFont="1" applyBorder="1" applyAlignment="1">
      <alignment horizontal="left" vertical="center" wrapText="1"/>
    </xf>
    <xf numFmtId="0" fontId="89" fillId="0" borderId="45" xfId="0" applyFont="1" applyBorder="1" applyAlignment="1">
      <alignment horizontal="left" vertical="center" wrapText="1"/>
    </xf>
    <xf numFmtId="0" fontId="89" fillId="0" borderId="118" xfId="0" applyFont="1" applyBorder="1" applyAlignment="1">
      <alignment horizontal="left" vertical="center" wrapText="1"/>
    </xf>
    <xf numFmtId="0" fontId="89" fillId="0" borderId="119" xfId="0" applyFont="1" applyBorder="1" applyAlignment="1">
      <alignment horizontal="left" vertical="center" wrapText="1"/>
    </xf>
    <xf numFmtId="0" fontId="90" fillId="0" borderId="118" xfId="0" applyFont="1" applyBorder="1" applyAlignment="1">
      <alignment horizontal="center" vertical="center" wrapText="1"/>
    </xf>
    <xf numFmtId="0" fontId="90" fillId="0" borderId="119" xfId="0" applyFont="1" applyBorder="1" applyAlignment="1">
      <alignment horizontal="center" vertical="center" wrapText="1"/>
    </xf>
    <xf numFmtId="0" fontId="90" fillId="0" borderId="120" xfId="0" applyFont="1" applyBorder="1" applyAlignment="1">
      <alignment horizontal="center" vertical="center" wrapText="1"/>
    </xf>
    <xf numFmtId="0" fontId="90" fillId="0" borderId="151" xfId="0" applyFont="1" applyBorder="1" applyAlignment="1">
      <alignment horizontal="center" vertical="center" wrapText="1"/>
    </xf>
    <xf numFmtId="0" fontId="90" fillId="0" borderId="13" xfId="0" applyFont="1" applyBorder="1" applyAlignment="1">
      <alignment horizontal="center" vertical="center" wrapText="1"/>
    </xf>
    <xf numFmtId="0" fontId="90" fillId="0" borderId="84" xfId="0" applyFont="1" applyBorder="1" applyAlignment="1">
      <alignment horizontal="center" vertical="center" wrapText="1"/>
    </xf>
    <xf numFmtId="0" fontId="90" fillId="0" borderId="136" xfId="0" applyFont="1" applyBorder="1" applyAlignment="1">
      <alignment horizontal="center" vertical="center" wrapText="1"/>
    </xf>
    <xf numFmtId="0" fontId="90" fillId="0" borderId="16" xfId="0" applyFont="1" applyBorder="1" applyAlignment="1">
      <alignment horizontal="center" vertical="center" wrapText="1"/>
    </xf>
    <xf numFmtId="0" fontId="90" fillId="0" borderId="87" xfId="0" applyFont="1" applyBorder="1" applyAlignment="1">
      <alignment horizontal="center" vertical="center" wrapText="1"/>
    </xf>
    <xf numFmtId="0" fontId="89" fillId="0" borderId="116" xfId="0" applyFont="1" applyBorder="1" applyAlignment="1">
      <alignment horizontal="left" vertical="center" wrapText="1"/>
    </xf>
    <xf numFmtId="0" fontId="89" fillId="0" borderId="44" xfId="0" applyFont="1" applyBorder="1" applyAlignment="1">
      <alignment horizontal="left" vertical="center" wrapText="1"/>
    </xf>
    <xf numFmtId="0" fontId="90" fillId="0" borderId="124" xfId="0" applyFont="1" applyBorder="1" applyAlignment="1">
      <alignment horizontal="center" vertical="center"/>
    </xf>
    <xf numFmtId="0" fontId="90" fillId="0" borderId="39" xfId="0" applyFont="1" applyBorder="1" applyAlignment="1">
      <alignment horizontal="center" vertical="center"/>
    </xf>
    <xf numFmtId="0" fontId="90" fillId="0" borderId="40" xfId="0" applyFont="1" applyBorder="1" applyAlignment="1">
      <alignment horizontal="center" vertical="center"/>
    </xf>
    <xf numFmtId="0" fontId="90" fillId="0" borderId="12" xfId="0" applyFont="1" applyBorder="1" applyAlignment="1">
      <alignment horizontal="center" vertical="center" wrapText="1"/>
    </xf>
    <xf numFmtId="0" fontId="90" fillId="0" borderId="10" xfId="0" applyFont="1" applyBorder="1" applyAlignment="1">
      <alignment horizontal="center" vertical="center" wrapText="1"/>
    </xf>
    <xf numFmtId="0" fontId="90" fillId="0" borderId="0" xfId="0" applyFont="1" applyBorder="1" applyAlignment="1">
      <alignment horizontal="center" vertical="center" wrapText="1"/>
    </xf>
    <xf numFmtId="0" fontId="90" fillId="0" borderId="15" xfId="0" applyFont="1" applyBorder="1" applyAlignment="1">
      <alignment horizontal="center" vertical="center" wrapText="1"/>
    </xf>
    <xf numFmtId="0" fontId="90" fillId="0" borderId="24" xfId="0" applyFont="1" applyBorder="1" applyAlignment="1">
      <alignment horizontal="center" vertical="center" wrapText="1"/>
    </xf>
    <xf numFmtId="0" fontId="90" fillId="0" borderId="19" xfId="0" applyFont="1" applyBorder="1" applyAlignment="1">
      <alignment horizontal="center" vertical="center" wrapText="1"/>
    </xf>
    <xf numFmtId="0" fontId="90" fillId="0" borderId="18" xfId="0" applyFont="1" applyBorder="1" applyAlignment="1">
      <alignment horizontal="center"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10" xfId="0" applyFont="1" applyBorder="1" applyAlignment="1">
      <alignment vertical="center" wrapText="1"/>
    </xf>
    <xf numFmtId="0" fontId="22" fillId="0" borderId="0" xfId="0" applyFont="1" applyBorder="1" applyAlignment="1">
      <alignment vertical="center" wrapText="1"/>
    </xf>
    <xf numFmtId="0" fontId="22" fillId="0" borderId="11" xfId="0" applyFont="1" applyBorder="1" applyAlignment="1">
      <alignment vertical="center" wrapText="1"/>
    </xf>
    <xf numFmtId="0" fontId="22" fillId="0" borderId="15" xfId="0" applyFont="1" applyBorder="1" applyAlignment="1">
      <alignmen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0" xfId="0" applyFont="1" applyAlignment="1">
      <alignment vertical="center" wrapText="1"/>
    </xf>
    <xf numFmtId="0" fontId="22" fillId="0" borderId="13" xfId="0" applyFont="1" applyBorder="1" applyAlignment="1">
      <alignment vertical="center"/>
    </xf>
    <xf numFmtId="0" fontId="0" fillId="0" borderId="13" xfId="0" applyBorder="1" applyAlignment="1">
      <alignment vertical="center"/>
    </xf>
    <xf numFmtId="0" fontId="22" fillId="0" borderId="12" xfId="0" applyFont="1" applyBorder="1" applyAlignment="1">
      <alignment vertical="distributed" wrapText="1"/>
    </xf>
    <xf numFmtId="0" fontId="22" fillId="0" borderId="13" xfId="0" applyFont="1" applyBorder="1" applyAlignment="1">
      <alignment vertical="distributed" wrapText="1"/>
    </xf>
    <xf numFmtId="0" fontId="22" fillId="0" borderId="14" xfId="0" applyFont="1" applyBorder="1" applyAlignment="1">
      <alignment vertical="distributed" wrapText="1"/>
    </xf>
    <xf numFmtId="0" fontId="22" fillId="0" borderId="10" xfId="0" applyFont="1" applyBorder="1" applyAlignment="1">
      <alignment vertical="distributed" wrapText="1"/>
    </xf>
    <xf numFmtId="0" fontId="22" fillId="0" borderId="0" xfId="0" applyFont="1" applyBorder="1" applyAlignment="1">
      <alignment vertical="distributed" wrapText="1"/>
    </xf>
    <xf numFmtId="0" fontId="22" fillId="0" borderId="11" xfId="0" applyFont="1" applyBorder="1" applyAlignment="1">
      <alignment vertical="distributed" wrapText="1"/>
    </xf>
    <xf numFmtId="0" fontId="22" fillId="0" borderId="0" xfId="0" applyFont="1" applyBorder="1" applyAlignment="1">
      <alignment horizontal="right" vertical="center"/>
    </xf>
    <xf numFmtId="0" fontId="22" fillId="0" borderId="11" xfId="0"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28</xdr:row>
      <xdr:rowOff>200025</xdr:rowOff>
    </xdr:from>
    <xdr:to>
      <xdr:col>4</xdr:col>
      <xdr:colOff>2552700</xdr:colOff>
      <xdr:row>29</xdr:row>
      <xdr:rowOff>638175</xdr:rowOff>
    </xdr:to>
    <xdr:sp>
      <xdr:nvSpPr>
        <xdr:cNvPr id="1" name="正方形/長方形 27"/>
        <xdr:cNvSpPr>
          <a:spLocks/>
        </xdr:cNvSpPr>
      </xdr:nvSpPr>
      <xdr:spPr>
        <a:xfrm>
          <a:off x="9877425" y="10677525"/>
          <a:ext cx="2343150" cy="1238250"/>
        </a:xfrm>
        <a:prstGeom prst="rect">
          <a:avLst/>
        </a:prstGeom>
        <a:no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0</xdr:col>
      <xdr:colOff>1885950</xdr:colOff>
      <xdr:row>9</xdr:row>
      <xdr:rowOff>76200</xdr:rowOff>
    </xdr:from>
    <xdr:to>
      <xdr:col>4</xdr:col>
      <xdr:colOff>1943100</xdr:colOff>
      <xdr:row>16</xdr:row>
      <xdr:rowOff>123825</xdr:rowOff>
    </xdr:to>
    <xdr:grpSp>
      <xdr:nvGrpSpPr>
        <xdr:cNvPr id="2" name="グループ化 1"/>
        <xdr:cNvGrpSpPr>
          <a:grpSpLocks/>
        </xdr:cNvGrpSpPr>
      </xdr:nvGrpSpPr>
      <xdr:grpSpPr>
        <a:xfrm>
          <a:off x="1885950" y="5200650"/>
          <a:ext cx="9725025" cy="1714500"/>
          <a:chOff x="97972" y="4260273"/>
          <a:chExt cx="8755084" cy="1789215"/>
        </a:xfrm>
        <a:solidFill>
          <a:srgbClr val="FFFFFF"/>
        </a:solidFill>
      </xdr:grpSpPr>
      <xdr:sp>
        <xdr:nvSpPr>
          <xdr:cNvPr id="3" name="四角形: 角を丸くする 2"/>
          <xdr:cNvSpPr>
            <a:spLocks/>
          </xdr:cNvSpPr>
        </xdr:nvSpPr>
        <xdr:spPr>
          <a:xfrm>
            <a:off x="97972" y="4260273"/>
            <a:ext cx="8755084" cy="1789215"/>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4" name="フローチャート: 書類 3"/>
          <xdr:cNvSpPr>
            <a:spLocks/>
          </xdr:cNvSpPr>
        </xdr:nvSpPr>
        <xdr:spPr>
          <a:xfrm>
            <a:off x="1295230" y="4607828"/>
            <a:ext cx="1085630"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基本情報入力シート</a:t>
            </a:r>
            <a:r>
              <a:rPr lang="en-US" cap="none" sz="1800" b="1" i="0" u="none" baseline="0">
                <a:solidFill>
                  <a:srgbClr val="000000"/>
                </a:solidFill>
              </a:rPr>
              <a:t>
</a:t>
            </a:r>
          </a:p>
        </xdr:txBody>
      </xdr:sp>
      <xdr:sp>
        <xdr:nvSpPr>
          <xdr:cNvPr id="5" name="フローチャート: 書類 4"/>
          <xdr:cNvSpPr>
            <a:spLocks/>
          </xdr:cNvSpPr>
        </xdr:nvSpPr>
        <xdr:spPr>
          <a:xfrm>
            <a:off x="4197540" y="4412804"/>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2-2
</a:t>
            </a:r>
          </a:p>
        </xdr:txBody>
      </xdr:sp>
      <xdr:sp>
        <xdr:nvSpPr>
          <xdr:cNvPr id="6" name="フローチャート: 書類 5"/>
          <xdr:cNvSpPr>
            <a:spLocks/>
          </xdr:cNvSpPr>
        </xdr:nvSpPr>
        <xdr:spPr>
          <a:xfrm>
            <a:off x="4545555" y="4900365"/>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2-3</a:t>
            </a:r>
          </a:p>
        </xdr:txBody>
      </xdr:sp>
      <xdr:sp>
        <xdr:nvSpPr>
          <xdr:cNvPr id="7" name="フローチャート: 書類 6"/>
          <xdr:cNvSpPr>
            <a:spLocks/>
          </xdr:cNvSpPr>
        </xdr:nvSpPr>
        <xdr:spPr>
          <a:xfrm>
            <a:off x="7539793" y="4607828"/>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2-1</a:t>
            </a:r>
          </a:p>
        </xdr:txBody>
      </xdr:sp>
      <xdr:sp>
        <xdr:nvSpPr>
          <xdr:cNvPr id="8" name="矢印: 右 7"/>
          <xdr:cNvSpPr>
            <a:spLocks/>
          </xdr:cNvSpPr>
        </xdr:nvSpPr>
        <xdr:spPr>
          <a:xfrm>
            <a:off x="2564717" y="4932123"/>
            <a:ext cx="1492742" cy="380208"/>
          </a:xfrm>
          <a:prstGeom prst="rightArrow">
            <a:avLst>
              <a:gd name="adj" fmla="val 37277"/>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9" name="四角形: 角を丸くする 8"/>
          <xdr:cNvSpPr>
            <a:spLocks/>
          </xdr:cNvSpPr>
        </xdr:nvSpPr>
        <xdr:spPr>
          <a:xfrm>
            <a:off x="97972" y="4260273"/>
            <a:ext cx="1131595" cy="618621"/>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ワークシート入力の流れ</a:t>
            </a:r>
          </a:p>
        </xdr:txBody>
      </xdr:sp>
      <xdr:sp>
        <xdr:nvSpPr>
          <xdr:cNvPr id="10" name="矢印: 右 9"/>
          <xdr:cNvSpPr>
            <a:spLocks/>
          </xdr:cNvSpPr>
        </xdr:nvSpPr>
        <xdr:spPr>
          <a:xfrm>
            <a:off x="5797532" y="4932123"/>
            <a:ext cx="1501497" cy="380208"/>
          </a:xfrm>
          <a:prstGeom prst="rightArrow">
            <a:avLst>
              <a:gd name="adj" fmla="val 37351"/>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11" name="テキスト ボックス 10"/>
          <xdr:cNvSpPr txBox="1">
            <a:spLocks noChangeArrowheads="1"/>
          </xdr:cNvSpPr>
        </xdr:nvSpPr>
        <xdr:spPr>
          <a:xfrm>
            <a:off x="2534074" y="5323961"/>
            <a:ext cx="1260732" cy="298352"/>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sp>
        <xdr:nvSpPr>
          <xdr:cNvPr id="12" name="テキスト ボックス 11"/>
          <xdr:cNvSpPr txBox="1">
            <a:spLocks noChangeArrowheads="1"/>
          </xdr:cNvSpPr>
        </xdr:nvSpPr>
        <xdr:spPr>
          <a:xfrm>
            <a:off x="5758134" y="5323961"/>
            <a:ext cx="1269487" cy="298352"/>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grpSp>
    <xdr:clientData/>
  </xdr:twoCellAnchor>
  <xdr:twoCellAnchor editAs="oneCell">
    <xdr:from>
      <xdr:col>3</xdr:col>
      <xdr:colOff>285750</xdr:colOff>
      <xdr:row>26</xdr:row>
      <xdr:rowOff>304800</xdr:rowOff>
    </xdr:from>
    <xdr:to>
      <xdr:col>3</xdr:col>
      <xdr:colOff>4562475</xdr:colOff>
      <xdr:row>27</xdr:row>
      <xdr:rowOff>495300</xdr:rowOff>
    </xdr:to>
    <xdr:pic>
      <xdr:nvPicPr>
        <xdr:cNvPr id="13" name="図 12"/>
        <xdr:cNvPicPr preferRelativeResize="1">
          <a:picLocks noChangeAspect="1"/>
        </xdr:cNvPicPr>
      </xdr:nvPicPr>
      <xdr:blipFill>
        <a:blip r:embed="rId1"/>
        <a:stretch>
          <a:fillRect/>
        </a:stretch>
      </xdr:blipFill>
      <xdr:spPr>
        <a:xfrm>
          <a:off x="4886325" y="9182100"/>
          <a:ext cx="4276725" cy="990600"/>
        </a:xfrm>
        <a:prstGeom prst="rect">
          <a:avLst/>
        </a:prstGeom>
        <a:noFill/>
        <a:ln w="9525" cmpd="sng">
          <a:noFill/>
        </a:ln>
      </xdr:spPr>
    </xdr:pic>
    <xdr:clientData/>
  </xdr:twoCellAnchor>
  <xdr:twoCellAnchor editAs="oneCell">
    <xdr:from>
      <xdr:col>3</xdr:col>
      <xdr:colOff>304800</xdr:colOff>
      <xdr:row>28</xdr:row>
      <xdr:rowOff>342900</xdr:rowOff>
    </xdr:from>
    <xdr:to>
      <xdr:col>3</xdr:col>
      <xdr:colOff>4648200</xdr:colOff>
      <xdr:row>29</xdr:row>
      <xdr:rowOff>504825</xdr:rowOff>
    </xdr:to>
    <xdr:pic>
      <xdr:nvPicPr>
        <xdr:cNvPr id="14" name="図 13"/>
        <xdr:cNvPicPr preferRelativeResize="1">
          <a:picLocks noChangeAspect="1"/>
        </xdr:cNvPicPr>
      </xdr:nvPicPr>
      <xdr:blipFill>
        <a:blip r:embed="rId2"/>
        <a:stretch>
          <a:fillRect/>
        </a:stretch>
      </xdr:blipFill>
      <xdr:spPr>
        <a:xfrm>
          <a:off x="4905375" y="10820400"/>
          <a:ext cx="4343400" cy="962025"/>
        </a:xfrm>
        <a:prstGeom prst="rect">
          <a:avLst/>
        </a:prstGeom>
        <a:noFill/>
        <a:ln w="9525" cmpd="sng">
          <a:noFill/>
        </a:ln>
      </xdr:spPr>
    </xdr:pic>
    <xdr:clientData/>
  </xdr:twoCellAnchor>
  <xdr:twoCellAnchor>
    <xdr:from>
      <xdr:col>4</xdr:col>
      <xdr:colOff>314325</xdr:colOff>
      <xdr:row>26</xdr:row>
      <xdr:rowOff>352425</xdr:rowOff>
    </xdr:from>
    <xdr:to>
      <xdr:col>4</xdr:col>
      <xdr:colOff>2466975</xdr:colOff>
      <xdr:row>27</xdr:row>
      <xdr:rowOff>704850</xdr:rowOff>
    </xdr:to>
    <xdr:sp>
      <xdr:nvSpPr>
        <xdr:cNvPr id="15" name="正方形/長方形 16"/>
        <xdr:cNvSpPr>
          <a:spLocks/>
        </xdr:cNvSpPr>
      </xdr:nvSpPr>
      <xdr:spPr>
        <a:xfrm>
          <a:off x="9982200" y="9229725"/>
          <a:ext cx="2152650" cy="1152525"/>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加算見込額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前年度のグループ別の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１月あたり常勤換算職員数</a:t>
          </a:r>
        </a:p>
      </xdr:txBody>
    </xdr:sp>
    <xdr:clientData/>
  </xdr:twoCellAnchor>
  <xdr:twoCellAnchor>
    <xdr:from>
      <xdr:col>4</xdr:col>
      <xdr:colOff>371475</xdr:colOff>
      <xdr:row>26</xdr:row>
      <xdr:rowOff>723900</xdr:rowOff>
    </xdr:from>
    <xdr:to>
      <xdr:col>4</xdr:col>
      <xdr:colOff>2419350</xdr:colOff>
      <xdr:row>26</xdr:row>
      <xdr:rowOff>723900</xdr:rowOff>
    </xdr:to>
    <xdr:sp>
      <xdr:nvSpPr>
        <xdr:cNvPr id="16" name="直線コネクタ 18"/>
        <xdr:cNvSpPr>
          <a:spLocks/>
        </xdr:cNvSpPr>
      </xdr:nvSpPr>
      <xdr:spPr>
        <a:xfrm>
          <a:off x="10039350" y="9601200"/>
          <a:ext cx="2047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2371725</xdr:colOff>
      <xdr:row>26</xdr:row>
      <xdr:rowOff>590550</xdr:rowOff>
    </xdr:from>
    <xdr:to>
      <xdr:col>4</xdr:col>
      <xdr:colOff>3171825</xdr:colOff>
      <xdr:row>27</xdr:row>
      <xdr:rowOff>76200</xdr:rowOff>
    </xdr:to>
    <xdr:sp>
      <xdr:nvSpPr>
        <xdr:cNvPr id="17" name="正方形/長方形 19"/>
        <xdr:cNvSpPr>
          <a:spLocks/>
        </xdr:cNvSpPr>
      </xdr:nvSpPr>
      <xdr:spPr>
        <a:xfrm>
          <a:off x="12039600" y="9467850"/>
          <a:ext cx="800100" cy="285750"/>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3038475</xdr:colOff>
      <xdr:row>26</xdr:row>
      <xdr:rowOff>647700</xdr:rowOff>
    </xdr:from>
    <xdr:to>
      <xdr:col>5</xdr:col>
      <xdr:colOff>114300</xdr:colOff>
      <xdr:row>27</xdr:row>
      <xdr:rowOff>171450</xdr:rowOff>
    </xdr:to>
    <xdr:sp>
      <xdr:nvSpPr>
        <xdr:cNvPr id="18" name="正方形/長方形 20"/>
        <xdr:cNvSpPr>
          <a:spLocks/>
        </xdr:cNvSpPr>
      </xdr:nvSpPr>
      <xdr:spPr>
        <a:xfrm>
          <a:off x="12706350" y="9525000"/>
          <a:ext cx="2143125" cy="3238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事業所が定める配分比率</a:t>
          </a:r>
        </a:p>
      </xdr:txBody>
    </xdr:sp>
    <xdr:clientData/>
  </xdr:twoCellAnchor>
  <xdr:twoCellAnchor>
    <xdr:from>
      <xdr:col>4</xdr:col>
      <xdr:colOff>257175</xdr:colOff>
      <xdr:row>28</xdr:row>
      <xdr:rowOff>752475</xdr:rowOff>
    </xdr:from>
    <xdr:to>
      <xdr:col>4</xdr:col>
      <xdr:colOff>2524125</xdr:colOff>
      <xdr:row>28</xdr:row>
      <xdr:rowOff>752475</xdr:rowOff>
    </xdr:to>
    <xdr:sp>
      <xdr:nvSpPr>
        <xdr:cNvPr id="19" name="直線コネクタ 22"/>
        <xdr:cNvSpPr>
          <a:spLocks/>
        </xdr:cNvSpPr>
      </xdr:nvSpPr>
      <xdr:spPr>
        <a:xfrm>
          <a:off x="9925050" y="11229975"/>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2409825</xdr:colOff>
      <xdr:row>28</xdr:row>
      <xdr:rowOff>628650</xdr:rowOff>
    </xdr:from>
    <xdr:to>
      <xdr:col>4</xdr:col>
      <xdr:colOff>3219450</xdr:colOff>
      <xdr:row>29</xdr:row>
      <xdr:rowOff>104775</xdr:rowOff>
    </xdr:to>
    <xdr:sp>
      <xdr:nvSpPr>
        <xdr:cNvPr id="20" name="正方形/長方形 23"/>
        <xdr:cNvSpPr>
          <a:spLocks/>
        </xdr:cNvSpPr>
      </xdr:nvSpPr>
      <xdr:spPr>
        <a:xfrm>
          <a:off x="12077700" y="11106150"/>
          <a:ext cx="809625" cy="276225"/>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ー</a:t>
          </a:r>
        </a:p>
      </xdr:txBody>
    </xdr:sp>
    <xdr:clientData/>
  </xdr:twoCellAnchor>
  <xdr:twoCellAnchor>
    <xdr:from>
      <xdr:col>4</xdr:col>
      <xdr:colOff>3124200</xdr:colOff>
      <xdr:row>28</xdr:row>
      <xdr:rowOff>219075</xdr:rowOff>
    </xdr:from>
    <xdr:to>
      <xdr:col>5</xdr:col>
      <xdr:colOff>390525</xdr:colOff>
      <xdr:row>29</xdr:row>
      <xdr:rowOff>657225</xdr:rowOff>
    </xdr:to>
    <xdr:sp>
      <xdr:nvSpPr>
        <xdr:cNvPr id="21" name="正方形/長方形 25"/>
        <xdr:cNvSpPr>
          <a:spLocks/>
        </xdr:cNvSpPr>
      </xdr:nvSpPr>
      <xdr:spPr>
        <a:xfrm>
          <a:off x="12792075" y="10696575"/>
          <a:ext cx="2333625" cy="12382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4</xdr:col>
      <xdr:colOff>3248025</xdr:colOff>
      <xdr:row>28</xdr:row>
      <xdr:rowOff>762000</xdr:rowOff>
    </xdr:from>
    <xdr:to>
      <xdr:col>5</xdr:col>
      <xdr:colOff>447675</xdr:colOff>
      <xdr:row>28</xdr:row>
      <xdr:rowOff>762000</xdr:rowOff>
    </xdr:to>
    <xdr:sp>
      <xdr:nvSpPr>
        <xdr:cNvPr id="22" name="直線コネクタ 26"/>
        <xdr:cNvSpPr>
          <a:spLocks/>
        </xdr:cNvSpPr>
      </xdr:nvSpPr>
      <xdr:spPr>
        <a:xfrm>
          <a:off x="12915900" y="11239500"/>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809625</xdr:colOff>
      <xdr:row>1</xdr:row>
      <xdr:rowOff>142875</xdr:rowOff>
    </xdr:from>
    <xdr:to>
      <xdr:col>26</xdr:col>
      <xdr:colOff>866775</xdr:colOff>
      <xdr:row>7</xdr:row>
      <xdr:rowOff>38100</xdr:rowOff>
    </xdr:to>
    <xdr:grpSp>
      <xdr:nvGrpSpPr>
        <xdr:cNvPr id="1" name="グループ化 3"/>
        <xdr:cNvGrpSpPr>
          <a:grpSpLocks/>
        </xdr:cNvGrpSpPr>
      </xdr:nvGrpSpPr>
      <xdr:grpSpPr>
        <a:xfrm>
          <a:off x="6981825" y="390525"/>
          <a:ext cx="5200650" cy="1381125"/>
          <a:chOff x="6172200" y="2790824"/>
          <a:chExt cx="5086350" cy="1381126"/>
        </a:xfrm>
        <a:solidFill>
          <a:srgbClr val="FFFFFF"/>
        </a:solidFill>
      </xdr:grpSpPr>
      <xdr:sp>
        <xdr:nvSpPr>
          <xdr:cNvPr id="2" name="正方形/長方形 1"/>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3" name="正方形/長方形 2"/>
          <xdr:cNvSpPr>
            <a:spLocks/>
          </xdr:cNvSpPr>
        </xdr:nvSpPr>
        <xdr:spPr>
          <a:xfrm>
            <a:off x="6343864" y="3648158"/>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6343864" y="3829085"/>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150</xdr:row>
      <xdr:rowOff>0</xdr:rowOff>
    </xdr:from>
    <xdr:to>
      <xdr:col>5</xdr:col>
      <xdr:colOff>9525</xdr:colOff>
      <xdr:row>155</xdr:row>
      <xdr:rowOff>76200</xdr:rowOff>
    </xdr:to>
    <xdr:grpSp>
      <xdr:nvGrpSpPr>
        <xdr:cNvPr id="1" name="グループ化 2"/>
        <xdr:cNvGrpSpPr>
          <a:grpSpLocks/>
        </xdr:cNvGrpSpPr>
      </xdr:nvGrpSpPr>
      <xdr:grpSpPr>
        <a:xfrm>
          <a:off x="809625" y="40081200"/>
          <a:ext cx="228600" cy="1257300"/>
          <a:chOff x="904875" y="8182025"/>
          <a:chExt cx="209550" cy="970338"/>
        </a:xfrm>
        <a:solidFill>
          <a:srgbClr val="FFFFFF"/>
        </a:solidFill>
      </xdr:grpSpPr>
    </xdr:grpSp>
    <xdr:clientData/>
  </xdr:twoCellAnchor>
  <xdr:twoCellAnchor>
    <xdr:from>
      <xdr:col>3</xdr:col>
      <xdr:colOff>200025</xdr:colOff>
      <xdr:row>154</xdr:row>
      <xdr:rowOff>142875</xdr:rowOff>
    </xdr:from>
    <xdr:to>
      <xdr:col>4</xdr:col>
      <xdr:colOff>171450</xdr:colOff>
      <xdr:row>164</xdr:row>
      <xdr:rowOff>38100</xdr:rowOff>
    </xdr:to>
    <xdr:grpSp>
      <xdr:nvGrpSpPr>
        <xdr:cNvPr id="7" name="グループ化 9"/>
        <xdr:cNvGrpSpPr>
          <a:grpSpLocks/>
        </xdr:cNvGrpSpPr>
      </xdr:nvGrpSpPr>
      <xdr:grpSpPr>
        <a:xfrm>
          <a:off x="809625" y="41233725"/>
          <a:ext cx="180975" cy="1885950"/>
          <a:chOff x="914400" y="8944019"/>
          <a:chExt cx="209550" cy="1866927"/>
        </a:xfrm>
        <a:solidFill>
          <a:srgbClr val="FFFFFF"/>
        </a:solidFill>
      </xdr:grpSpPr>
    </xdr:grpSp>
    <xdr:clientData/>
  </xdr:twoCellAnchor>
  <xdr:twoCellAnchor>
    <xdr:from>
      <xdr:col>4</xdr:col>
      <xdr:colOff>38100</xdr:colOff>
      <xdr:row>163</xdr:row>
      <xdr:rowOff>142875</xdr:rowOff>
    </xdr:from>
    <xdr:to>
      <xdr:col>5</xdr:col>
      <xdr:colOff>19050</xdr:colOff>
      <xdr:row>171</xdr:row>
      <xdr:rowOff>28575</xdr:rowOff>
    </xdr:to>
    <xdr:grpSp>
      <xdr:nvGrpSpPr>
        <xdr:cNvPr id="16" name="Group 41"/>
        <xdr:cNvGrpSpPr>
          <a:grpSpLocks/>
        </xdr:cNvGrpSpPr>
      </xdr:nvGrpSpPr>
      <xdr:grpSpPr>
        <a:xfrm>
          <a:off x="857250" y="43053000"/>
          <a:ext cx="190500" cy="1419225"/>
          <a:chOff x="9239" y="107537"/>
          <a:chExt cx="2190" cy="12573"/>
        </a:xfrm>
        <a:solidFill>
          <a:srgbClr val="FFFFFF"/>
        </a:solidFill>
      </xdr:grpSpPr>
      <xdr:grpSp>
        <xdr:nvGrpSpPr>
          <xdr:cNvPr id="17" name="グループ化 19"/>
          <xdr:cNvGrpSpPr>
            <a:grpSpLocks/>
          </xdr:cNvGrpSpPr>
        </xdr:nvGrpSpPr>
        <xdr:grpSpPr>
          <a:xfrm>
            <a:off x="9774" y="108119"/>
            <a:ext cx="0" cy="468"/>
            <a:chOff x="923925" y="10747146"/>
            <a:chExt cx="219090" cy="1244129"/>
          </a:xfrm>
          <a:solidFill>
            <a:srgbClr val="FFFFFF"/>
          </a:solidFill>
        </xdr:grpSpPr>
      </xdr:grpSp>
      <xdr:grpSp>
        <xdr:nvGrpSpPr>
          <xdr:cNvPr id="28" name="Group 41"/>
          <xdr:cNvGrpSpPr>
            <a:grpSpLocks/>
          </xdr:cNvGrpSpPr>
        </xdr:nvGrpSpPr>
        <xdr:grpSpPr>
          <a:xfrm>
            <a:off x="9341" y="107537"/>
            <a:ext cx="51" cy="135"/>
            <a:chOff x="9239" y="107537"/>
            <a:chExt cx="2190" cy="12573"/>
          </a:xfrm>
          <a:solidFill>
            <a:srgbClr val="FFFFFF"/>
          </a:solidFill>
        </xdr:grpSpPr>
        <xdr:sp>
          <xdr:nvSpPr>
            <xdr:cNvPr id="35" name="左大かっこ 83"/>
            <xdr:cNvSpPr>
              <a:spLocks/>
            </xdr:cNvSpPr>
          </xdr:nvSpPr>
          <xdr:spPr>
            <a:xfrm>
              <a:off x="9519" y="107854"/>
              <a:ext cx="459" cy="402"/>
            </a:xfrm>
            <a:prstGeom prst="leftBracket">
              <a:avLst>
                <a:gd name="adj" fmla="val -49263"/>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36" name="左大かっこ 85"/>
            <xdr:cNvSpPr>
              <a:spLocks/>
            </xdr:cNvSpPr>
          </xdr:nvSpPr>
          <xdr:spPr>
            <a:xfrm>
              <a:off x="9494" y="107911"/>
              <a:ext cx="459" cy="575"/>
            </a:xfrm>
            <a:prstGeom prst="leftBracket">
              <a:avLst>
                <a:gd name="adj" fmla="val -49296"/>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nvGrpSpPr>
            <xdr:cNvPr id="73" name="Group 41"/>
            <xdr:cNvGrpSpPr>
              <a:grpSpLocks/>
            </xdr:cNvGrpSpPr>
          </xdr:nvGrpSpPr>
          <xdr:grpSpPr>
            <a:xfrm>
              <a:off x="9341" y="107537"/>
              <a:ext cx="51" cy="0"/>
              <a:chOff x="9239" y="107537"/>
              <a:chExt cx="2190" cy="12573"/>
            </a:xfrm>
            <a:solidFill>
              <a:srgbClr val="FFFFFF"/>
            </a:solidFill>
          </xdr:grpSpPr>
          <xdr:grpSp>
            <xdr:nvGrpSpPr>
              <xdr:cNvPr id="89" name="グループ化 101"/>
              <xdr:cNvGrpSpPr>
                <a:grpSpLocks/>
              </xdr:cNvGrpSpPr>
            </xdr:nvGrpSpPr>
            <xdr:grpSpPr>
              <a:xfrm>
                <a:off x="9732" y="107839"/>
                <a:ext cx="203" cy="550"/>
                <a:chOff x="6172200" y="2790824"/>
                <a:chExt cx="5086350" cy="1381126"/>
              </a:xfrm>
              <a:solidFill>
                <a:srgbClr val="FFFFFF"/>
              </a:solidFill>
            </xdr:grpSpPr>
            <xdr:sp>
              <xdr:nvSpPr>
                <xdr:cNvPr id="90" name="正方形/長方形 107"/>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91" name="正方形/長方形 108"/>
                <xdr:cNvSpPr>
                  <a:spLocks/>
                </xdr:cNvSpPr>
              </xdr:nvSpPr>
              <xdr:spPr>
                <a:xfrm>
                  <a:off x="6343864" y="3648158"/>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92" name="正方形/長方形 109"/>
                <xdr:cNvSpPr>
                  <a:spLocks/>
                </xdr:cNvSpPr>
              </xdr:nvSpPr>
              <xdr:spPr>
                <a:xfrm>
                  <a:off x="6343864" y="3829085"/>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93" name="正方形/長方形 110"/>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sp>
            <xdr:nvSpPr>
              <xdr:cNvPr id="98" name="左大かっこ 105"/>
              <xdr:cNvSpPr>
                <a:spLocks/>
              </xdr:cNvSpPr>
            </xdr:nvSpPr>
            <xdr:spPr>
              <a:xfrm>
                <a:off x="9494" y="107704"/>
                <a:ext cx="459" cy="569"/>
              </a:xfrm>
              <a:prstGeom prst="leftBracket">
                <a:avLst>
                  <a:gd name="adj" fmla="val -49333"/>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99" name="直線コネクタ 4"/>
              <xdr:cNvSpPr>
                <a:spLocks/>
              </xdr:cNvSpPr>
            </xdr:nvSpPr>
            <xdr:spPr>
              <a:xfrm>
                <a:off x="9239" y="107537"/>
                <a:ext cx="0" cy="0"/>
              </a:xfrm>
              <a:prstGeom prst="line">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F43"/>
  <sheetViews>
    <sheetView showGridLines="0" tabSelected="1" view="pageBreakPreview" zoomScale="80" zoomScaleNormal="90" zoomScaleSheetLayoutView="80" zoomScalePageLayoutView="0" workbookViewId="0" topLeftCell="A10">
      <selection activeCell="B8" sqref="B8"/>
    </sheetView>
  </sheetViews>
  <sheetFormatPr defaultColWidth="9.00390625" defaultRowHeight="13.5"/>
  <cols>
    <col min="1" max="1" width="27.75390625" style="89" customWidth="1"/>
    <col min="2" max="2" width="12.75390625" style="90" customWidth="1"/>
    <col min="3" max="3" width="19.875" style="91" customWidth="1"/>
    <col min="4" max="4" width="66.50390625" style="91" customWidth="1"/>
    <col min="5" max="5" width="66.50390625" style="0" customWidth="1"/>
  </cols>
  <sheetData>
    <row r="1" spans="1:5" ht="30" customHeight="1" thickBot="1">
      <c r="A1" s="676" t="s">
        <v>322</v>
      </c>
      <c r="B1" s="676"/>
      <c r="C1" s="676"/>
      <c r="D1" s="676"/>
      <c r="E1" s="676"/>
    </row>
    <row r="2" spans="1:5" ht="18" customHeight="1" thickTop="1">
      <c r="A2" s="677" t="s">
        <v>471</v>
      </c>
      <c r="B2" s="677"/>
      <c r="C2" s="677"/>
      <c r="D2" s="677"/>
      <c r="E2" s="677"/>
    </row>
    <row r="3" spans="1:4" s="82" customFormat="1" ht="7.5" customHeight="1">
      <c r="A3" s="678"/>
      <c r="B3" s="678"/>
      <c r="C3" s="678"/>
      <c r="D3" s="678"/>
    </row>
    <row r="4" spans="1:5" s="84" customFormat="1" ht="27">
      <c r="A4" s="83" t="s">
        <v>323</v>
      </c>
      <c r="B4" s="83" t="s">
        <v>324</v>
      </c>
      <c r="C4" s="672" t="s">
        <v>325</v>
      </c>
      <c r="D4" s="673" t="s">
        <v>326</v>
      </c>
      <c r="E4" s="83" t="s">
        <v>472</v>
      </c>
    </row>
    <row r="5" spans="1:5" ht="18" customHeight="1">
      <c r="A5" s="85" t="s">
        <v>473</v>
      </c>
      <c r="B5" s="671">
        <v>1</v>
      </c>
      <c r="C5" s="671" t="s">
        <v>474</v>
      </c>
      <c r="D5" s="670" t="s">
        <v>328</v>
      </c>
      <c r="E5" s="86" t="s">
        <v>329</v>
      </c>
    </row>
    <row r="6" spans="1:5" ht="75.75" customHeight="1">
      <c r="A6" s="87" t="s">
        <v>330</v>
      </c>
      <c r="B6" s="86">
        <v>1</v>
      </c>
      <c r="C6" s="674" t="s">
        <v>96</v>
      </c>
      <c r="D6" s="108" t="s">
        <v>475</v>
      </c>
      <c r="E6" s="103" t="s">
        <v>329</v>
      </c>
    </row>
    <row r="7" spans="1:5" ht="105.75" customHeight="1">
      <c r="A7" s="87" t="s">
        <v>331</v>
      </c>
      <c r="B7" s="86">
        <v>1</v>
      </c>
      <c r="C7" s="674" t="s">
        <v>476</v>
      </c>
      <c r="D7" s="108" t="s">
        <v>477</v>
      </c>
      <c r="E7" s="88" t="s">
        <v>332</v>
      </c>
    </row>
    <row r="8" spans="1:5" ht="60.75" customHeight="1">
      <c r="A8" s="87" t="s">
        <v>400</v>
      </c>
      <c r="B8" s="86" t="s">
        <v>478</v>
      </c>
      <c r="C8" s="674" t="s">
        <v>11</v>
      </c>
      <c r="D8" s="108" t="s">
        <v>479</v>
      </c>
      <c r="E8" s="88" t="s">
        <v>332</v>
      </c>
    </row>
    <row r="9" spans="1:5" ht="60.75" customHeight="1">
      <c r="A9" s="87" t="s">
        <v>333</v>
      </c>
      <c r="B9" s="86" t="s">
        <v>478</v>
      </c>
      <c r="C9" s="674" t="s">
        <v>480</v>
      </c>
      <c r="D9" s="108" t="s">
        <v>481</v>
      </c>
      <c r="E9" s="88" t="s">
        <v>332</v>
      </c>
    </row>
    <row r="10" spans="3:5" ht="18.75" customHeight="1">
      <c r="C10" s="90"/>
      <c r="D10" s="89"/>
      <c r="E10" s="43"/>
    </row>
    <row r="11" spans="3:5" ht="18.75" customHeight="1">
      <c r="C11" s="90"/>
      <c r="D11" s="89"/>
      <c r="E11" s="43"/>
    </row>
    <row r="12" spans="3:5" ht="18.75" customHeight="1">
      <c r="C12" s="90"/>
      <c r="D12" s="89"/>
      <c r="E12" s="43"/>
    </row>
    <row r="13" spans="3:5" ht="18.75" customHeight="1">
      <c r="C13" s="90"/>
      <c r="D13" s="89"/>
      <c r="E13" s="43"/>
    </row>
    <row r="14" spans="3:5" ht="18.75" customHeight="1">
      <c r="C14" s="90"/>
      <c r="D14" s="89"/>
      <c r="E14" s="43"/>
    </row>
    <row r="15" spans="3:5" ht="18.75" customHeight="1">
      <c r="C15" s="90"/>
      <c r="D15" s="89"/>
      <c r="E15" s="43"/>
    </row>
    <row r="16" spans="3:5" ht="18.75" customHeight="1">
      <c r="C16" s="90"/>
      <c r="D16" s="89"/>
      <c r="E16" s="43"/>
    </row>
    <row r="17" spans="1:4" ht="11.25" customHeight="1">
      <c r="A17" s="679" t="s">
        <v>334</v>
      </c>
      <c r="B17" s="679"/>
      <c r="C17" s="679"/>
      <c r="D17" s="679"/>
    </row>
    <row r="18" spans="1:2" ht="13.5">
      <c r="A18" s="91" t="s">
        <v>335</v>
      </c>
      <c r="B18" s="92"/>
    </row>
    <row r="19" spans="1:4" s="95" customFormat="1" ht="17.25">
      <c r="A19" s="93" t="s">
        <v>482</v>
      </c>
      <c r="B19" s="94"/>
      <c r="C19" s="93"/>
      <c r="D19" s="93"/>
    </row>
    <row r="20" spans="1:4" s="95" customFormat="1" ht="17.25">
      <c r="A20" s="93" t="s">
        <v>336</v>
      </c>
      <c r="B20" s="94"/>
      <c r="C20" s="93"/>
      <c r="D20" s="93"/>
    </row>
    <row r="21" spans="1:4" s="95" customFormat="1" ht="17.25">
      <c r="A21" s="93" t="s">
        <v>337</v>
      </c>
      <c r="B21" s="94"/>
      <c r="C21" s="93"/>
      <c r="D21" s="93"/>
    </row>
    <row r="22" spans="1:4" s="95" customFormat="1" ht="17.25">
      <c r="A22" s="93" t="s">
        <v>338</v>
      </c>
      <c r="B22" s="94"/>
      <c r="C22" s="93"/>
      <c r="D22" s="93"/>
    </row>
    <row r="23" spans="1:4" s="95" customFormat="1" ht="17.25">
      <c r="A23" s="93" t="s">
        <v>483</v>
      </c>
      <c r="B23" s="94"/>
      <c r="C23" s="93"/>
      <c r="D23" s="93"/>
    </row>
    <row r="24" spans="1:4" s="95" customFormat="1" ht="17.25">
      <c r="A24" s="93" t="s">
        <v>339</v>
      </c>
      <c r="B24" s="94"/>
      <c r="C24" s="93"/>
      <c r="D24" s="93"/>
    </row>
    <row r="25" spans="1:2" ht="14.25" thickBot="1">
      <c r="A25" s="96"/>
      <c r="B25" s="92"/>
    </row>
    <row r="26" spans="1:6" ht="21.75" customHeight="1" thickBot="1">
      <c r="A26" s="91"/>
      <c r="C26" s="104"/>
      <c r="D26" s="105" t="s">
        <v>340</v>
      </c>
      <c r="E26" s="681" t="s">
        <v>341</v>
      </c>
      <c r="F26" s="682"/>
    </row>
    <row r="27" spans="1:6" ht="63" customHeight="1">
      <c r="A27" s="91"/>
      <c r="C27" s="675" t="s">
        <v>342</v>
      </c>
      <c r="D27" s="680"/>
      <c r="E27" s="683"/>
      <c r="F27" s="684"/>
    </row>
    <row r="28" spans="1:6" ht="63" customHeight="1" thickBot="1">
      <c r="A28" s="91"/>
      <c r="C28" s="675"/>
      <c r="D28" s="680"/>
      <c r="E28" s="685"/>
      <c r="F28" s="686"/>
    </row>
    <row r="29" spans="1:6" ht="63" customHeight="1">
      <c r="A29" s="91"/>
      <c r="C29" s="675" t="s">
        <v>343</v>
      </c>
      <c r="D29" s="106"/>
      <c r="E29" s="683"/>
      <c r="F29" s="684"/>
    </row>
    <row r="30" spans="1:6" ht="63" customHeight="1" thickBot="1">
      <c r="A30" s="91"/>
      <c r="C30" s="675"/>
      <c r="D30" s="107"/>
      <c r="E30" s="685"/>
      <c r="F30" s="686"/>
    </row>
    <row r="31" spans="1:4" ht="13.5">
      <c r="A31" s="91"/>
      <c r="B31" s="92"/>
      <c r="D31" s="92"/>
    </row>
    <row r="32" spans="1:6" ht="14.25">
      <c r="A32" s="91"/>
      <c r="B32" s="92"/>
      <c r="D32" s="92"/>
      <c r="F32" s="97"/>
    </row>
    <row r="33" spans="1:4" ht="13.5">
      <c r="A33" s="91"/>
      <c r="B33" s="92"/>
      <c r="D33" s="92"/>
    </row>
    <row r="34" spans="1:2" ht="13.5">
      <c r="A34" s="91"/>
      <c r="B34" s="92"/>
    </row>
    <row r="35" spans="1:2" ht="13.5">
      <c r="A35" s="91"/>
      <c r="B35" s="92"/>
    </row>
    <row r="36" spans="1:2" ht="14.25" customHeight="1">
      <c r="A36" s="91"/>
      <c r="B36" s="92"/>
    </row>
    <row r="37" spans="1:2" ht="14.25" customHeight="1">
      <c r="A37" s="91"/>
      <c r="B37" s="92"/>
    </row>
    <row r="38" spans="1:3" ht="17.25">
      <c r="A38" s="98"/>
      <c r="B38" s="99"/>
      <c r="C38" s="98"/>
    </row>
    <row r="39" spans="1:2" ht="13.5">
      <c r="A39" s="91"/>
      <c r="B39" s="92"/>
    </row>
    <row r="40" spans="1:2" ht="13.5">
      <c r="A40" s="91"/>
      <c r="B40" s="92"/>
    </row>
    <row r="41" spans="1:2" ht="13.5">
      <c r="A41" s="91"/>
      <c r="B41" s="92"/>
    </row>
    <row r="42" spans="1:2" ht="13.5">
      <c r="A42" s="91"/>
      <c r="B42" s="92"/>
    </row>
    <row r="43" spans="1:2" ht="13.5">
      <c r="A43" s="91"/>
      <c r="B43" s="92"/>
    </row>
    <row r="63" ht="34.5" customHeight="1"/>
    <row r="64" ht="34.5" customHeight="1"/>
    <row r="68" ht="34.5" customHeight="1"/>
    <row r="69" ht="34.5" customHeight="1"/>
    <row r="71" ht="34.5" customHeight="1"/>
    <row r="72" ht="34.5" customHeight="1"/>
    <row r="74" ht="54.75" customHeight="1"/>
    <row r="75" ht="54.75" customHeight="1"/>
    <row r="79" ht="28.5" customHeight="1"/>
    <row r="80" ht="28.5" customHeight="1"/>
  </sheetData>
  <sheetProtection/>
  <mergeCells count="10">
    <mergeCell ref="C29:C30"/>
    <mergeCell ref="A1:E1"/>
    <mergeCell ref="A2:E2"/>
    <mergeCell ref="A3:D3"/>
    <mergeCell ref="A17:D17"/>
    <mergeCell ref="C27:C28"/>
    <mergeCell ref="D27:D28"/>
    <mergeCell ref="E26:F26"/>
    <mergeCell ref="E27:F28"/>
    <mergeCell ref="E29:F30"/>
  </mergeCells>
  <printOptions horizontalCentered="1" verticalCentered="1"/>
  <pageMargins left="0.5118110236220472" right="0.5118110236220472" top="0.35433070866141736" bottom="0.35433070866141736"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141"/>
  <sheetViews>
    <sheetView showGridLines="0" view="pageBreakPreview" zoomScaleSheetLayoutView="100" zoomScalePageLayoutView="0" workbookViewId="0" topLeftCell="A13">
      <selection activeCell="R91" sqref="R91:V91"/>
    </sheetView>
  </sheetViews>
  <sheetFormatPr defaultColWidth="9.00390625" defaultRowHeight="19.5" customHeight="1"/>
  <cols>
    <col min="1" max="1" width="4.75390625" style="0" customWidth="1"/>
    <col min="2" max="2" width="11.00390625" style="0" customWidth="1"/>
    <col min="3" max="22" width="2.625" style="0" customWidth="1"/>
    <col min="23" max="23" width="12.7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19.5" customHeight="1">
      <c r="A1" s="48" t="s">
        <v>203</v>
      </c>
      <c r="AC1" t="s">
        <v>208</v>
      </c>
    </row>
    <row r="2" ht="19.5" customHeight="1">
      <c r="A2" s="49" t="s">
        <v>204</v>
      </c>
    </row>
    <row r="4" ht="19.5" customHeight="1">
      <c r="A4" t="s">
        <v>202</v>
      </c>
    </row>
    <row r="5" ht="19.5" customHeight="1">
      <c r="A5" t="s">
        <v>255</v>
      </c>
    </row>
    <row r="6" ht="19.5" customHeight="1">
      <c r="A6" t="s">
        <v>256</v>
      </c>
    </row>
    <row r="7" ht="19.5" customHeight="1">
      <c r="A7" t="s">
        <v>181</v>
      </c>
    </row>
    <row r="9" ht="19.5" customHeight="1">
      <c r="A9" s="48" t="s">
        <v>257</v>
      </c>
    </row>
    <row r="10" ht="19.5" customHeight="1" thickBot="1">
      <c r="B10" t="s">
        <v>301</v>
      </c>
    </row>
    <row r="11" spans="2:12" ht="19.5" customHeight="1" thickBot="1">
      <c r="B11" s="50" t="s">
        <v>199</v>
      </c>
      <c r="C11" s="736"/>
      <c r="D11" s="737"/>
      <c r="E11" s="737"/>
      <c r="F11" s="737"/>
      <c r="G11" s="737"/>
      <c r="H11" s="737"/>
      <c r="I11" s="737"/>
      <c r="J11" s="737"/>
      <c r="K11" s="737"/>
      <c r="L11" s="738"/>
    </row>
    <row r="13" ht="19.5" customHeight="1">
      <c r="A13" s="48" t="s">
        <v>258</v>
      </c>
    </row>
    <row r="14" ht="19.5" customHeight="1" thickBot="1">
      <c r="B14" t="s">
        <v>284</v>
      </c>
    </row>
    <row r="15" spans="2:24" ht="19.5" customHeight="1">
      <c r="B15" s="40" t="s">
        <v>6</v>
      </c>
      <c r="C15" s="722" t="s">
        <v>9</v>
      </c>
      <c r="D15" s="722"/>
      <c r="E15" s="722"/>
      <c r="F15" s="722"/>
      <c r="G15" s="722"/>
      <c r="H15" s="722"/>
      <c r="I15" s="722"/>
      <c r="J15" s="722"/>
      <c r="K15" s="722"/>
      <c r="L15" s="723"/>
      <c r="M15" s="707" t="s">
        <v>209</v>
      </c>
      <c r="N15" s="708"/>
      <c r="O15" s="708"/>
      <c r="P15" s="708"/>
      <c r="Q15" s="708"/>
      <c r="R15" s="708"/>
      <c r="S15" s="708"/>
      <c r="T15" s="708"/>
      <c r="U15" s="708"/>
      <c r="V15" s="708"/>
      <c r="W15" s="709"/>
      <c r="X15" s="710"/>
    </row>
    <row r="16" spans="2:29" ht="19.5" customHeight="1" thickBot="1">
      <c r="B16" s="41"/>
      <c r="C16" s="722" t="s">
        <v>182</v>
      </c>
      <c r="D16" s="722"/>
      <c r="E16" s="722"/>
      <c r="F16" s="722"/>
      <c r="G16" s="722"/>
      <c r="H16" s="722"/>
      <c r="I16" s="722"/>
      <c r="J16" s="722"/>
      <c r="K16" s="722"/>
      <c r="L16" s="723"/>
      <c r="M16" s="711" t="s">
        <v>209</v>
      </c>
      <c r="N16" s="712"/>
      <c r="O16" s="712"/>
      <c r="P16" s="712"/>
      <c r="Q16" s="712"/>
      <c r="R16" s="712"/>
      <c r="S16" s="712"/>
      <c r="T16" s="712"/>
      <c r="U16" s="713"/>
      <c r="V16" s="713"/>
      <c r="W16" s="714"/>
      <c r="X16" s="715"/>
      <c r="AC16" t="s">
        <v>201</v>
      </c>
    </row>
    <row r="17" spans="2:29" ht="19.5" customHeight="1" thickBot="1">
      <c r="B17" s="40" t="s">
        <v>183</v>
      </c>
      <c r="C17" s="722" t="s">
        <v>8</v>
      </c>
      <c r="D17" s="722"/>
      <c r="E17" s="722"/>
      <c r="F17" s="722"/>
      <c r="G17" s="722"/>
      <c r="H17" s="722"/>
      <c r="I17" s="722"/>
      <c r="J17" s="722"/>
      <c r="K17" s="722"/>
      <c r="L17" s="723"/>
      <c r="M17" s="51">
        <v>6</v>
      </c>
      <c r="N17" s="52">
        <v>3</v>
      </c>
      <c r="O17" s="52">
        <v>3</v>
      </c>
      <c r="P17" s="53" t="s">
        <v>189</v>
      </c>
      <c r="Q17" s="52">
        <v>0</v>
      </c>
      <c r="R17" s="52">
        <v>2</v>
      </c>
      <c r="S17" s="52">
        <v>9</v>
      </c>
      <c r="T17" s="54">
        <v>2</v>
      </c>
      <c r="U17" s="55"/>
      <c r="V17" s="56"/>
      <c r="W17" s="56"/>
      <c r="X17" s="56"/>
      <c r="AC17" t="str">
        <f>CONCATENATE(M17,N17,O17,P17,Q17,R17,S17,T17)</f>
        <v>633－0292</v>
      </c>
    </row>
    <row r="18" spans="2:24" ht="19.5" customHeight="1">
      <c r="B18" s="42"/>
      <c r="C18" s="722" t="s">
        <v>187</v>
      </c>
      <c r="D18" s="722"/>
      <c r="E18" s="722"/>
      <c r="F18" s="722"/>
      <c r="G18" s="722"/>
      <c r="H18" s="722"/>
      <c r="I18" s="722"/>
      <c r="J18" s="722"/>
      <c r="K18" s="722"/>
      <c r="L18" s="723"/>
      <c r="M18" s="711" t="s">
        <v>486</v>
      </c>
      <c r="N18" s="712"/>
      <c r="O18" s="712"/>
      <c r="P18" s="712"/>
      <c r="Q18" s="712"/>
      <c r="R18" s="712"/>
      <c r="S18" s="712"/>
      <c r="T18" s="712"/>
      <c r="U18" s="716"/>
      <c r="V18" s="716"/>
      <c r="W18" s="717"/>
      <c r="X18" s="718"/>
    </row>
    <row r="19" spans="2:24" ht="19.5" customHeight="1">
      <c r="B19" s="41"/>
      <c r="C19" s="722" t="s">
        <v>188</v>
      </c>
      <c r="D19" s="722"/>
      <c r="E19" s="722"/>
      <c r="F19" s="722"/>
      <c r="G19" s="722"/>
      <c r="H19" s="722"/>
      <c r="I19" s="722"/>
      <c r="J19" s="722"/>
      <c r="K19" s="722"/>
      <c r="L19" s="723"/>
      <c r="M19" s="711"/>
      <c r="N19" s="712"/>
      <c r="O19" s="712"/>
      <c r="P19" s="712"/>
      <c r="Q19" s="712"/>
      <c r="R19" s="712"/>
      <c r="S19" s="712"/>
      <c r="T19" s="712"/>
      <c r="U19" s="712"/>
      <c r="V19" s="712"/>
      <c r="W19" s="719"/>
      <c r="X19" s="720"/>
    </row>
    <row r="20" spans="2:24" ht="19.5" customHeight="1">
      <c r="B20" s="40" t="s">
        <v>184</v>
      </c>
      <c r="C20" s="722" t="s">
        <v>174</v>
      </c>
      <c r="D20" s="722"/>
      <c r="E20" s="722"/>
      <c r="F20" s="722"/>
      <c r="G20" s="722"/>
      <c r="H20" s="722"/>
      <c r="I20" s="722"/>
      <c r="J20" s="722"/>
      <c r="K20" s="722"/>
      <c r="L20" s="723"/>
      <c r="M20" s="711" t="s">
        <v>210</v>
      </c>
      <c r="N20" s="712"/>
      <c r="O20" s="712"/>
      <c r="P20" s="712"/>
      <c r="Q20" s="712"/>
      <c r="R20" s="712"/>
      <c r="S20" s="712"/>
      <c r="T20" s="712"/>
      <c r="U20" s="712"/>
      <c r="V20" s="712"/>
      <c r="W20" s="719"/>
      <c r="X20" s="720"/>
    </row>
    <row r="21" spans="2:24" ht="19.5" customHeight="1">
      <c r="B21" s="41"/>
      <c r="C21" s="722" t="s">
        <v>175</v>
      </c>
      <c r="D21" s="722"/>
      <c r="E21" s="722"/>
      <c r="F21" s="722"/>
      <c r="G21" s="722"/>
      <c r="H21" s="722"/>
      <c r="I21" s="722"/>
      <c r="J21" s="722"/>
      <c r="K21" s="722"/>
      <c r="L21" s="723"/>
      <c r="M21" s="726" t="s">
        <v>487</v>
      </c>
      <c r="N21" s="713"/>
      <c r="O21" s="713"/>
      <c r="P21" s="713"/>
      <c r="Q21" s="713"/>
      <c r="R21" s="713"/>
      <c r="S21" s="713"/>
      <c r="T21" s="713"/>
      <c r="U21" s="713"/>
      <c r="V21" s="713"/>
      <c r="W21" s="714"/>
      <c r="X21" s="715"/>
    </row>
    <row r="22" spans="2:24" ht="19.5" customHeight="1">
      <c r="B22" s="734" t="s">
        <v>249</v>
      </c>
      <c r="C22" s="722" t="s">
        <v>9</v>
      </c>
      <c r="D22" s="722"/>
      <c r="E22" s="722"/>
      <c r="F22" s="722"/>
      <c r="G22" s="722"/>
      <c r="H22" s="722"/>
      <c r="I22" s="722"/>
      <c r="J22" s="722"/>
      <c r="K22" s="722"/>
      <c r="L22" s="723"/>
      <c r="M22" s="711" t="s">
        <v>488</v>
      </c>
      <c r="N22" s="712"/>
      <c r="O22" s="712"/>
      <c r="P22" s="712"/>
      <c r="Q22" s="712"/>
      <c r="R22" s="712"/>
      <c r="S22" s="712"/>
      <c r="T22" s="712"/>
      <c r="U22" s="712"/>
      <c r="V22" s="712"/>
      <c r="W22" s="719"/>
      <c r="X22" s="720"/>
    </row>
    <row r="23" spans="2:24" ht="19.5" customHeight="1">
      <c r="B23" s="735"/>
      <c r="C23" s="724" t="s">
        <v>245</v>
      </c>
      <c r="D23" s="724"/>
      <c r="E23" s="724"/>
      <c r="F23" s="724"/>
      <c r="G23" s="724"/>
      <c r="H23" s="724"/>
      <c r="I23" s="724"/>
      <c r="J23" s="724"/>
      <c r="K23" s="724"/>
      <c r="L23" s="724"/>
      <c r="M23" s="711" t="s">
        <v>489</v>
      </c>
      <c r="N23" s="712"/>
      <c r="O23" s="712"/>
      <c r="P23" s="712"/>
      <c r="Q23" s="712"/>
      <c r="R23" s="712"/>
      <c r="S23" s="712"/>
      <c r="T23" s="712"/>
      <c r="U23" s="712"/>
      <c r="V23" s="712"/>
      <c r="W23" s="719"/>
      <c r="X23" s="720"/>
    </row>
    <row r="24" spans="2:24" ht="19.5" customHeight="1">
      <c r="B24" s="40" t="s">
        <v>246</v>
      </c>
      <c r="C24" s="722" t="s">
        <v>0</v>
      </c>
      <c r="D24" s="722"/>
      <c r="E24" s="722"/>
      <c r="F24" s="722"/>
      <c r="G24" s="722"/>
      <c r="H24" s="722"/>
      <c r="I24" s="722"/>
      <c r="J24" s="722"/>
      <c r="K24" s="722"/>
      <c r="L24" s="723"/>
      <c r="M24" s="721" t="s">
        <v>490</v>
      </c>
      <c r="N24" s="716"/>
      <c r="O24" s="716"/>
      <c r="P24" s="716"/>
      <c r="Q24" s="716"/>
      <c r="R24" s="716"/>
      <c r="S24" s="716"/>
      <c r="T24" s="716"/>
      <c r="U24" s="716"/>
      <c r="V24" s="716"/>
      <c r="W24" s="717"/>
      <c r="X24" s="718"/>
    </row>
    <row r="25" spans="2:24" ht="19.5" customHeight="1">
      <c r="B25" s="42"/>
      <c r="C25" s="722" t="s">
        <v>1</v>
      </c>
      <c r="D25" s="722"/>
      <c r="E25" s="722"/>
      <c r="F25" s="722"/>
      <c r="G25" s="722"/>
      <c r="H25" s="722"/>
      <c r="I25" s="722"/>
      <c r="J25" s="722"/>
      <c r="K25" s="722"/>
      <c r="L25" s="723"/>
      <c r="M25" s="711" t="s">
        <v>491</v>
      </c>
      <c r="N25" s="712"/>
      <c r="O25" s="712"/>
      <c r="P25" s="712"/>
      <c r="Q25" s="712"/>
      <c r="R25" s="712"/>
      <c r="S25" s="712"/>
      <c r="T25" s="712"/>
      <c r="U25" s="712"/>
      <c r="V25" s="712"/>
      <c r="W25" s="719"/>
      <c r="X25" s="720"/>
    </row>
    <row r="26" spans="2:24" ht="19.5" customHeight="1" thickBot="1">
      <c r="B26" s="75"/>
      <c r="C26" s="722" t="s">
        <v>247</v>
      </c>
      <c r="D26" s="722"/>
      <c r="E26" s="722"/>
      <c r="F26" s="722"/>
      <c r="G26" s="722"/>
      <c r="H26" s="722"/>
      <c r="I26" s="722"/>
      <c r="J26" s="722"/>
      <c r="K26" s="722"/>
      <c r="L26" s="723"/>
      <c r="M26" s="739" t="s">
        <v>248</v>
      </c>
      <c r="N26" s="740"/>
      <c r="O26" s="740"/>
      <c r="P26" s="740"/>
      <c r="Q26" s="740"/>
      <c r="R26" s="740"/>
      <c r="S26" s="740"/>
      <c r="T26" s="740"/>
      <c r="U26" s="740"/>
      <c r="V26" s="740"/>
      <c r="W26" s="741"/>
      <c r="X26" s="742"/>
    </row>
    <row r="28" ht="19.5" customHeight="1">
      <c r="A28" s="48" t="s">
        <v>198</v>
      </c>
    </row>
    <row r="29" spans="2:24" ht="19.5" customHeight="1">
      <c r="B29" t="s">
        <v>283</v>
      </c>
      <c r="X29" s="43"/>
    </row>
    <row r="30" spans="2:27" ht="29.25" customHeight="1">
      <c r="B30" s="74" t="s">
        <v>214</v>
      </c>
      <c r="C30" s="725" t="s">
        <v>303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2:27" ht="27" customHeight="1">
      <c r="B31" s="687" t="s">
        <v>185</v>
      </c>
      <c r="C31" s="696" t="s">
        <v>186</v>
      </c>
      <c r="D31" s="696"/>
      <c r="E31" s="696"/>
      <c r="F31" s="696"/>
      <c r="G31" s="696"/>
      <c r="H31" s="696"/>
      <c r="I31" s="696"/>
      <c r="J31" s="696"/>
      <c r="K31" s="696"/>
      <c r="L31" s="697"/>
      <c r="M31" s="702" t="s">
        <v>190</v>
      </c>
      <c r="N31" s="696"/>
      <c r="O31" s="696"/>
      <c r="P31" s="696"/>
      <c r="Q31" s="697"/>
      <c r="R31" s="689" t="s">
        <v>304</v>
      </c>
      <c r="S31" s="690"/>
      <c r="T31" s="690"/>
      <c r="U31" s="690"/>
      <c r="V31" s="690"/>
      <c r="W31" s="691"/>
      <c r="X31" s="687" t="s">
        <v>191</v>
      </c>
      <c r="Y31" s="687" t="s">
        <v>192</v>
      </c>
      <c r="Z31" s="731" t="s">
        <v>195</v>
      </c>
      <c r="AA31" s="729" t="s">
        <v>197</v>
      </c>
    </row>
    <row r="32" spans="2:27" ht="27" customHeight="1" thickBot="1">
      <c r="B32" s="695"/>
      <c r="C32" s="698"/>
      <c r="D32" s="698"/>
      <c r="E32" s="698"/>
      <c r="F32" s="698"/>
      <c r="G32" s="698"/>
      <c r="H32" s="698"/>
      <c r="I32" s="698"/>
      <c r="J32" s="698"/>
      <c r="K32" s="698"/>
      <c r="L32" s="699"/>
      <c r="M32" s="703"/>
      <c r="N32" s="698"/>
      <c r="O32" s="698"/>
      <c r="P32" s="698"/>
      <c r="Q32" s="699"/>
      <c r="R32" s="700" t="s">
        <v>307</v>
      </c>
      <c r="S32" s="701"/>
      <c r="T32" s="701"/>
      <c r="U32" s="701"/>
      <c r="V32" s="701"/>
      <c r="W32" s="79" t="s">
        <v>308</v>
      </c>
      <c r="X32" s="688"/>
      <c r="Y32" s="688"/>
      <c r="Z32" s="732"/>
      <c r="AA32" s="730"/>
    </row>
    <row r="33" spans="2:27" ht="37.5" customHeight="1">
      <c r="B33" s="50">
        <v>1</v>
      </c>
      <c r="C33" s="57">
        <v>1</v>
      </c>
      <c r="D33" s="58">
        <v>3</v>
      </c>
      <c r="E33" s="58">
        <v>3</v>
      </c>
      <c r="F33" s="58">
        <v>4</v>
      </c>
      <c r="G33" s="58">
        <v>5</v>
      </c>
      <c r="H33" s="58">
        <v>6</v>
      </c>
      <c r="I33" s="58">
        <v>7</v>
      </c>
      <c r="J33" s="58">
        <v>8</v>
      </c>
      <c r="K33" s="58">
        <v>9</v>
      </c>
      <c r="L33" s="59">
        <v>1</v>
      </c>
      <c r="M33" s="728" t="s">
        <v>492</v>
      </c>
      <c r="N33" s="728"/>
      <c r="O33" s="728"/>
      <c r="P33" s="728"/>
      <c r="Q33" s="728"/>
      <c r="R33" s="728" t="s">
        <v>492</v>
      </c>
      <c r="S33" s="728"/>
      <c r="T33" s="728"/>
      <c r="U33" s="728"/>
      <c r="V33" s="728"/>
      <c r="W33" s="76" t="s">
        <v>493</v>
      </c>
      <c r="X33" s="60" t="s">
        <v>212</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27" t="s">
        <v>492</v>
      </c>
      <c r="N34" s="727"/>
      <c r="O34" s="727"/>
      <c r="P34" s="727"/>
      <c r="Q34" s="727"/>
      <c r="R34" s="727" t="s">
        <v>492</v>
      </c>
      <c r="S34" s="727"/>
      <c r="T34" s="727"/>
      <c r="U34" s="727"/>
      <c r="V34" s="727"/>
      <c r="W34" s="77" t="s">
        <v>493</v>
      </c>
      <c r="X34" s="44" t="s">
        <v>213</v>
      </c>
      <c r="Y34" s="44" t="s">
        <v>211</v>
      </c>
      <c r="Z34" s="45">
        <v>400000</v>
      </c>
      <c r="AA34" s="64">
        <v>10.9</v>
      </c>
    </row>
    <row r="35" spans="2:27" ht="37.5" customHeight="1">
      <c r="B35" s="50"/>
      <c r="C35" s="63"/>
      <c r="D35" s="46"/>
      <c r="E35" s="46"/>
      <c r="F35" s="46"/>
      <c r="G35" s="46"/>
      <c r="H35" s="46"/>
      <c r="I35" s="46"/>
      <c r="J35" s="46"/>
      <c r="K35" s="46"/>
      <c r="L35" s="47"/>
      <c r="M35" s="727"/>
      <c r="N35" s="727"/>
      <c r="O35" s="727"/>
      <c r="P35" s="727"/>
      <c r="Q35" s="727"/>
      <c r="R35" s="727"/>
      <c r="S35" s="727"/>
      <c r="T35" s="727"/>
      <c r="U35" s="727"/>
      <c r="V35" s="727"/>
      <c r="W35" s="77"/>
      <c r="X35" s="44"/>
      <c r="Y35" s="44"/>
      <c r="Z35" s="45"/>
      <c r="AA35" s="64"/>
    </row>
    <row r="36" spans="2:27" ht="37.5" customHeight="1">
      <c r="B36" s="50"/>
      <c r="C36" s="63"/>
      <c r="D36" s="46"/>
      <c r="E36" s="46"/>
      <c r="F36" s="46"/>
      <c r="G36" s="46"/>
      <c r="H36" s="46"/>
      <c r="I36" s="46"/>
      <c r="J36" s="46"/>
      <c r="K36" s="46"/>
      <c r="L36" s="47"/>
      <c r="M36" s="727"/>
      <c r="N36" s="727"/>
      <c r="O36" s="727"/>
      <c r="P36" s="727"/>
      <c r="Q36" s="727"/>
      <c r="R36" s="727"/>
      <c r="S36" s="727"/>
      <c r="T36" s="727"/>
      <c r="U36" s="727"/>
      <c r="V36" s="727"/>
      <c r="W36" s="77"/>
      <c r="X36" s="44"/>
      <c r="Y36" s="44"/>
      <c r="Z36" s="45"/>
      <c r="AA36" s="64"/>
    </row>
    <row r="37" spans="2:27" ht="37.5" customHeight="1">
      <c r="B37" s="50"/>
      <c r="C37" s="63"/>
      <c r="D37" s="46"/>
      <c r="E37" s="46"/>
      <c r="F37" s="46"/>
      <c r="G37" s="46"/>
      <c r="H37" s="46"/>
      <c r="I37" s="46"/>
      <c r="J37" s="46"/>
      <c r="K37" s="46"/>
      <c r="L37" s="47"/>
      <c r="M37" s="727"/>
      <c r="N37" s="727"/>
      <c r="O37" s="727"/>
      <c r="P37" s="727"/>
      <c r="Q37" s="727"/>
      <c r="R37" s="727"/>
      <c r="S37" s="727"/>
      <c r="T37" s="727"/>
      <c r="U37" s="727"/>
      <c r="V37" s="727"/>
      <c r="W37" s="77"/>
      <c r="X37" s="44"/>
      <c r="Y37" s="44"/>
      <c r="Z37" s="45"/>
      <c r="AA37" s="64"/>
    </row>
    <row r="38" spans="2:27" ht="37.5" customHeight="1">
      <c r="B38" s="50"/>
      <c r="C38" s="63"/>
      <c r="D38" s="46"/>
      <c r="E38" s="46"/>
      <c r="F38" s="46"/>
      <c r="G38" s="46"/>
      <c r="H38" s="46"/>
      <c r="I38" s="46"/>
      <c r="J38" s="46"/>
      <c r="K38" s="46"/>
      <c r="L38" s="47"/>
      <c r="M38" s="727"/>
      <c r="N38" s="727"/>
      <c r="O38" s="727"/>
      <c r="P38" s="727"/>
      <c r="Q38" s="727"/>
      <c r="R38" s="704"/>
      <c r="S38" s="705"/>
      <c r="T38" s="705"/>
      <c r="U38" s="705"/>
      <c r="V38" s="706"/>
      <c r="W38" s="77"/>
      <c r="X38" s="44"/>
      <c r="Y38" s="44"/>
      <c r="Z38" s="45"/>
      <c r="AA38" s="64"/>
    </row>
    <row r="39" spans="2:27" ht="37.5" customHeight="1">
      <c r="B39" s="50"/>
      <c r="C39" s="63"/>
      <c r="D39" s="46"/>
      <c r="E39" s="46"/>
      <c r="F39" s="46"/>
      <c r="G39" s="46"/>
      <c r="H39" s="46"/>
      <c r="I39" s="46"/>
      <c r="J39" s="46"/>
      <c r="K39" s="46"/>
      <c r="L39" s="47"/>
      <c r="M39" s="727"/>
      <c r="N39" s="727"/>
      <c r="O39" s="727"/>
      <c r="P39" s="727"/>
      <c r="Q39" s="727"/>
      <c r="R39" s="704"/>
      <c r="S39" s="705"/>
      <c r="T39" s="705"/>
      <c r="U39" s="705"/>
      <c r="V39" s="706"/>
      <c r="W39" s="77"/>
      <c r="X39" s="44"/>
      <c r="Y39" s="44"/>
      <c r="Z39" s="45"/>
      <c r="AA39" s="64"/>
    </row>
    <row r="40" spans="2:27" ht="37.5" customHeight="1">
      <c r="B40" s="50">
        <f aca="true" t="shared" si="0" ref="B40:B71">B39+1</f>
        <v>1</v>
      </c>
      <c r="C40" s="63"/>
      <c r="D40" s="46"/>
      <c r="E40" s="46"/>
      <c r="F40" s="46"/>
      <c r="G40" s="46"/>
      <c r="H40" s="46"/>
      <c r="I40" s="46"/>
      <c r="J40" s="46"/>
      <c r="K40" s="46"/>
      <c r="L40" s="47"/>
      <c r="M40" s="727"/>
      <c r="N40" s="727"/>
      <c r="O40" s="727"/>
      <c r="P40" s="727"/>
      <c r="Q40" s="727"/>
      <c r="R40" s="704"/>
      <c r="S40" s="705"/>
      <c r="T40" s="705"/>
      <c r="U40" s="705"/>
      <c r="V40" s="706"/>
      <c r="W40" s="77"/>
      <c r="X40" s="44"/>
      <c r="Y40" s="44"/>
      <c r="Z40" s="45"/>
      <c r="AA40" s="64"/>
    </row>
    <row r="41" spans="2:27" ht="37.5" customHeight="1">
      <c r="B41" s="50">
        <f t="shared" si="0"/>
        <v>2</v>
      </c>
      <c r="C41" s="63"/>
      <c r="D41" s="46"/>
      <c r="E41" s="46"/>
      <c r="F41" s="46"/>
      <c r="G41" s="46"/>
      <c r="H41" s="46"/>
      <c r="I41" s="46"/>
      <c r="J41" s="46"/>
      <c r="K41" s="46"/>
      <c r="L41" s="47"/>
      <c r="M41" s="727"/>
      <c r="N41" s="727"/>
      <c r="O41" s="727"/>
      <c r="P41" s="727"/>
      <c r="Q41" s="727"/>
      <c r="R41" s="704"/>
      <c r="S41" s="705"/>
      <c r="T41" s="705"/>
      <c r="U41" s="705"/>
      <c r="V41" s="706"/>
      <c r="W41" s="77"/>
      <c r="X41" s="44"/>
      <c r="Y41" s="44"/>
      <c r="Z41" s="45"/>
      <c r="AA41" s="64"/>
    </row>
    <row r="42" spans="2:27" ht="37.5" customHeight="1">
      <c r="B42" s="50">
        <f t="shared" si="0"/>
        <v>3</v>
      </c>
      <c r="C42" s="63"/>
      <c r="D42" s="46"/>
      <c r="E42" s="46"/>
      <c r="F42" s="46"/>
      <c r="G42" s="46"/>
      <c r="H42" s="46"/>
      <c r="I42" s="46"/>
      <c r="J42" s="46"/>
      <c r="K42" s="46"/>
      <c r="L42" s="47"/>
      <c r="M42" s="727"/>
      <c r="N42" s="727"/>
      <c r="O42" s="727"/>
      <c r="P42" s="727"/>
      <c r="Q42" s="727"/>
      <c r="R42" s="704"/>
      <c r="S42" s="705"/>
      <c r="T42" s="705"/>
      <c r="U42" s="705"/>
      <c r="V42" s="706"/>
      <c r="W42" s="77"/>
      <c r="X42" s="44"/>
      <c r="Y42" s="44"/>
      <c r="Z42" s="45"/>
      <c r="AA42" s="64"/>
    </row>
    <row r="43" spans="2:27" ht="37.5" customHeight="1">
      <c r="B43" s="50">
        <f t="shared" si="0"/>
        <v>4</v>
      </c>
      <c r="C43" s="63"/>
      <c r="D43" s="46"/>
      <c r="E43" s="46"/>
      <c r="F43" s="46"/>
      <c r="G43" s="46"/>
      <c r="H43" s="46"/>
      <c r="I43" s="46"/>
      <c r="J43" s="46"/>
      <c r="K43" s="46"/>
      <c r="L43" s="47"/>
      <c r="M43" s="727"/>
      <c r="N43" s="727"/>
      <c r="O43" s="727"/>
      <c r="P43" s="727"/>
      <c r="Q43" s="727"/>
      <c r="R43" s="704"/>
      <c r="S43" s="705"/>
      <c r="T43" s="705"/>
      <c r="U43" s="705"/>
      <c r="V43" s="706"/>
      <c r="W43" s="77"/>
      <c r="X43" s="44"/>
      <c r="Y43" s="44"/>
      <c r="Z43" s="45"/>
      <c r="AA43" s="64"/>
    </row>
    <row r="44" spans="2:27" ht="37.5" customHeight="1">
      <c r="B44" s="50">
        <f t="shared" si="0"/>
        <v>5</v>
      </c>
      <c r="C44" s="63"/>
      <c r="D44" s="46"/>
      <c r="E44" s="46"/>
      <c r="F44" s="46"/>
      <c r="G44" s="46"/>
      <c r="H44" s="46"/>
      <c r="I44" s="46"/>
      <c r="J44" s="46"/>
      <c r="K44" s="46"/>
      <c r="L44" s="47"/>
      <c r="M44" s="727"/>
      <c r="N44" s="727"/>
      <c r="O44" s="727"/>
      <c r="P44" s="727"/>
      <c r="Q44" s="727"/>
      <c r="R44" s="704"/>
      <c r="S44" s="705"/>
      <c r="T44" s="705"/>
      <c r="U44" s="705"/>
      <c r="V44" s="706"/>
      <c r="W44" s="77"/>
      <c r="X44" s="44"/>
      <c r="Y44" s="44"/>
      <c r="Z44" s="45"/>
      <c r="AA44" s="64"/>
    </row>
    <row r="45" spans="2:27" ht="37.5" customHeight="1">
      <c r="B45" s="50">
        <f t="shared" si="0"/>
        <v>6</v>
      </c>
      <c r="C45" s="63"/>
      <c r="D45" s="46"/>
      <c r="E45" s="46"/>
      <c r="F45" s="46"/>
      <c r="G45" s="46"/>
      <c r="H45" s="46"/>
      <c r="I45" s="46"/>
      <c r="J45" s="46"/>
      <c r="K45" s="46"/>
      <c r="L45" s="47"/>
      <c r="M45" s="727"/>
      <c r="N45" s="727"/>
      <c r="O45" s="727"/>
      <c r="P45" s="727"/>
      <c r="Q45" s="727"/>
      <c r="R45" s="704"/>
      <c r="S45" s="705"/>
      <c r="T45" s="705"/>
      <c r="U45" s="705"/>
      <c r="V45" s="706"/>
      <c r="W45" s="77"/>
      <c r="X45" s="44"/>
      <c r="Y45" s="44"/>
      <c r="Z45" s="45"/>
      <c r="AA45" s="64"/>
    </row>
    <row r="46" spans="2:27" ht="37.5" customHeight="1">
      <c r="B46" s="50">
        <f t="shared" si="0"/>
        <v>7</v>
      </c>
      <c r="C46" s="63"/>
      <c r="D46" s="46"/>
      <c r="E46" s="46"/>
      <c r="F46" s="46"/>
      <c r="G46" s="46"/>
      <c r="H46" s="46"/>
      <c r="I46" s="46"/>
      <c r="J46" s="46"/>
      <c r="K46" s="46"/>
      <c r="L46" s="47"/>
      <c r="M46" s="727"/>
      <c r="N46" s="727"/>
      <c r="O46" s="727"/>
      <c r="P46" s="727"/>
      <c r="Q46" s="727"/>
      <c r="R46" s="704"/>
      <c r="S46" s="705"/>
      <c r="T46" s="705"/>
      <c r="U46" s="705"/>
      <c r="V46" s="706"/>
      <c r="W46" s="77"/>
      <c r="X46" s="44"/>
      <c r="Y46" s="44"/>
      <c r="Z46" s="45"/>
      <c r="AA46" s="64"/>
    </row>
    <row r="47" spans="2:27" ht="37.5" customHeight="1">
      <c r="B47" s="50">
        <f t="shared" si="0"/>
        <v>8</v>
      </c>
      <c r="C47" s="63"/>
      <c r="D47" s="46"/>
      <c r="E47" s="46"/>
      <c r="F47" s="46"/>
      <c r="G47" s="46"/>
      <c r="H47" s="46"/>
      <c r="I47" s="46"/>
      <c r="J47" s="46"/>
      <c r="K47" s="46"/>
      <c r="L47" s="47"/>
      <c r="M47" s="727"/>
      <c r="N47" s="727"/>
      <c r="O47" s="727"/>
      <c r="P47" s="727"/>
      <c r="Q47" s="727"/>
      <c r="R47" s="704"/>
      <c r="S47" s="705"/>
      <c r="T47" s="705"/>
      <c r="U47" s="705"/>
      <c r="V47" s="706"/>
      <c r="W47" s="77"/>
      <c r="X47" s="44"/>
      <c r="Y47" s="44"/>
      <c r="Z47" s="45"/>
      <c r="AA47" s="64"/>
    </row>
    <row r="48" spans="2:27" ht="37.5" customHeight="1">
      <c r="B48" s="50">
        <f t="shared" si="0"/>
        <v>9</v>
      </c>
      <c r="C48" s="63"/>
      <c r="D48" s="46"/>
      <c r="E48" s="46"/>
      <c r="F48" s="46"/>
      <c r="G48" s="46"/>
      <c r="H48" s="46"/>
      <c r="I48" s="46"/>
      <c r="J48" s="46"/>
      <c r="K48" s="46"/>
      <c r="L48" s="47"/>
      <c r="M48" s="727"/>
      <c r="N48" s="727"/>
      <c r="O48" s="727"/>
      <c r="P48" s="727"/>
      <c r="Q48" s="727"/>
      <c r="R48" s="704"/>
      <c r="S48" s="705"/>
      <c r="T48" s="705"/>
      <c r="U48" s="705"/>
      <c r="V48" s="706"/>
      <c r="W48" s="77"/>
      <c r="X48" s="44"/>
      <c r="Y48" s="44"/>
      <c r="Z48" s="45"/>
      <c r="AA48" s="64"/>
    </row>
    <row r="49" spans="2:27" ht="37.5" customHeight="1">
      <c r="B49" s="50">
        <f t="shared" si="0"/>
        <v>10</v>
      </c>
      <c r="C49" s="63"/>
      <c r="D49" s="46"/>
      <c r="E49" s="46"/>
      <c r="F49" s="46"/>
      <c r="G49" s="46"/>
      <c r="H49" s="46"/>
      <c r="I49" s="46"/>
      <c r="J49" s="46"/>
      <c r="K49" s="46"/>
      <c r="L49" s="47"/>
      <c r="M49" s="727"/>
      <c r="N49" s="727"/>
      <c r="O49" s="727"/>
      <c r="P49" s="727"/>
      <c r="Q49" s="727"/>
      <c r="R49" s="704"/>
      <c r="S49" s="705"/>
      <c r="T49" s="705"/>
      <c r="U49" s="705"/>
      <c r="V49" s="706"/>
      <c r="W49" s="77"/>
      <c r="X49" s="44"/>
      <c r="Y49" s="44"/>
      <c r="Z49" s="45"/>
      <c r="AA49" s="64"/>
    </row>
    <row r="50" spans="2:27" ht="37.5" customHeight="1">
      <c r="B50" s="50">
        <f t="shared" si="0"/>
        <v>11</v>
      </c>
      <c r="C50" s="63"/>
      <c r="D50" s="46"/>
      <c r="E50" s="46"/>
      <c r="F50" s="46"/>
      <c r="G50" s="46"/>
      <c r="H50" s="46"/>
      <c r="I50" s="46"/>
      <c r="J50" s="46"/>
      <c r="K50" s="46"/>
      <c r="L50" s="47"/>
      <c r="M50" s="727"/>
      <c r="N50" s="727"/>
      <c r="O50" s="727"/>
      <c r="P50" s="727"/>
      <c r="Q50" s="727"/>
      <c r="R50" s="704"/>
      <c r="S50" s="705"/>
      <c r="T50" s="705"/>
      <c r="U50" s="705"/>
      <c r="V50" s="706"/>
      <c r="W50" s="77"/>
      <c r="X50" s="44"/>
      <c r="Y50" s="44"/>
      <c r="Z50" s="45"/>
      <c r="AA50" s="64"/>
    </row>
    <row r="51" spans="2:27" ht="37.5" customHeight="1">
      <c r="B51" s="50">
        <f t="shared" si="0"/>
        <v>12</v>
      </c>
      <c r="C51" s="63"/>
      <c r="D51" s="46"/>
      <c r="E51" s="46"/>
      <c r="F51" s="46"/>
      <c r="G51" s="46"/>
      <c r="H51" s="46"/>
      <c r="I51" s="46"/>
      <c r="J51" s="46"/>
      <c r="K51" s="46"/>
      <c r="L51" s="47"/>
      <c r="M51" s="727"/>
      <c r="N51" s="727"/>
      <c r="O51" s="727"/>
      <c r="P51" s="727"/>
      <c r="Q51" s="727"/>
      <c r="R51" s="704"/>
      <c r="S51" s="705"/>
      <c r="T51" s="705"/>
      <c r="U51" s="705"/>
      <c r="V51" s="706"/>
      <c r="W51" s="77"/>
      <c r="X51" s="44"/>
      <c r="Y51" s="44"/>
      <c r="Z51" s="45"/>
      <c r="AA51" s="64"/>
    </row>
    <row r="52" spans="2:27" ht="37.5" customHeight="1">
      <c r="B52" s="50">
        <f t="shared" si="0"/>
        <v>13</v>
      </c>
      <c r="C52" s="63"/>
      <c r="D52" s="46"/>
      <c r="E52" s="46"/>
      <c r="F52" s="46"/>
      <c r="G52" s="46"/>
      <c r="H52" s="46"/>
      <c r="I52" s="46"/>
      <c r="J52" s="46"/>
      <c r="K52" s="46"/>
      <c r="L52" s="47"/>
      <c r="M52" s="727"/>
      <c r="N52" s="727"/>
      <c r="O52" s="727"/>
      <c r="P52" s="727"/>
      <c r="Q52" s="727"/>
      <c r="R52" s="704"/>
      <c r="S52" s="705"/>
      <c r="T52" s="705"/>
      <c r="U52" s="705"/>
      <c r="V52" s="706"/>
      <c r="W52" s="77"/>
      <c r="X52" s="44"/>
      <c r="Y52" s="44"/>
      <c r="Z52" s="45"/>
      <c r="AA52" s="64"/>
    </row>
    <row r="53" spans="2:27" ht="37.5" customHeight="1">
      <c r="B53" s="50">
        <f t="shared" si="0"/>
        <v>14</v>
      </c>
      <c r="C53" s="63"/>
      <c r="D53" s="46"/>
      <c r="E53" s="46"/>
      <c r="F53" s="46"/>
      <c r="G53" s="46"/>
      <c r="H53" s="46"/>
      <c r="I53" s="46"/>
      <c r="J53" s="46"/>
      <c r="K53" s="46"/>
      <c r="L53" s="47"/>
      <c r="M53" s="727"/>
      <c r="N53" s="727"/>
      <c r="O53" s="727"/>
      <c r="P53" s="727"/>
      <c r="Q53" s="727"/>
      <c r="R53" s="704"/>
      <c r="S53" s="705"/>
      <c r="T53" s="705"/>
      <c r="U53" s="705"/>
      <c r="V53" s="706"/>
      <c r="W53" s="77"/>
      <c r="X53" s="44"/>
      <c r="Y53" s="44"/>
      <c r="Z53" s="45"/>
      <c r="AA53" s="64"/>
    </row>
    <row r="54" spans="2:27" ht="37.5" customHeight="1">
      <c r="B54" s="50">
        <f t="shared" si="0"/>
        <v>15</v>
      </c>
      <c r="C54" s="63"/>
      <c r="D54" s="46"/>
      <c r="E54" s="46"/>
      <c r="F54" s="46"/>
      <c r="G54" s="46"/>
      <c r="H54" s="46"/>
      <c r="I54" s="46"/>
      <c r="J54" s="46"/>
      <c r="K54" s="46"/>
      <c r="L54" s="47"/>
      <c r="M54" s="727"/>
      <c r="N54" s="727"/>
      <c r="O54" s="727"/>
      <c r="P54" s="727"/>
      <c r="Q54" s="727"/>
      <c r="R54" s="704"/>
      <c r="S54" s="705"/>
      <c r="T54" s="705"/>
      <c r="U54" s="705"/>
      <c r="V54" s="706"/>
      <c r="W54" s="77"/>
      <c r="X54" s="44"/>
      <c r="Y54" s="44"/>
      <c r="Z54" s="45"/>
      <c r="AA54" s="64"/>
    </row>
    <row r="55" spans="2:27" ht="37.5" customHeight="1">
      <c r="B55" s="50">
        <f t="shared" si="0"/>
        <v>16</v>
      </c>
      <c r="C55" s="63"/>
      <c r="D55" s="46"/>
      <c r="E55" s="46"/>
      <c r="F55" s="46"/>
      <c r="G55" s="46"/>
      <c r="H55" s="46"/>
      <c r="I55" s="46"/>
      <c r="J55" s="46"/>
      <c r="K55" s="46"/>
      <c r="L55" s="47"/>
      <c r="M55" s="727"/>
      <c r="N55" s="727"/>
      <c r="O55" s="727"/>
      <c r="P55" s="727"/>
      <c r="Q55" s="727"/>
      <c r="R55" s="704"/>
      <c r="S55" s="705"/>
      <c r="T55" s="705"/>
      <c r="U55" s="705"/>
      <c r="V55" s="706"/>
      <c r="W55" s="77"/>
      <c r="X55" s="44"/>
      <c r="Y55" s="44"/>
      <c r="Z55" s="45"/>
      <c r="AA55" s="64"/>
    </row>
    <row r="56" spans="2:27" ht="37.5" customHeight="1">
      <c r="B56" s="50">
        <f t="shared" si="0"/>
        <v>17</v>
      </c>
      <c r="C56" s="63"/>
      <c r="D56" s="46"/>
      <c r="E56" s="46"/>
      <c r="F56" s="46"/>
      <c r="G56" s="46"/>
      <c r="H56" s="46"/>
      <c r="I56" s="46"/>
      <c r="J56" s="46"/>
      <c r="K56" s="46"/>
      <c r="L56" s="47"/>
      <c r="M56" s="727"/>
      <c r="N56" s="727"/>
      <c r="O56" s="727"/>
      <c r="P56" s="727"/>
      <c r="Q56" s="727"/>
      <c r="R56" s="704"/>
      <c r="S56" s="705"/>
      <c r="T56" s="705"/>
      <c r="U56" s="705"/>
      <c r="V56" s="706"/>
      <c r="W56" s="77"/>
      <c r="X56" s="44"/>
      <c r="Y56" s="44"/>
      <c r="Z56" s="45"/>
      <c r="AA56" s="64"/>
    </row>
    <row r="57" spans="2:27" ht="37.5" customHeight="1">
      <c r="B57" s="50">
        <f t="shared" si="0"/>
        <v>18</v>
      </c>
      <c r="C57" s="63"/>
      <c r="D57" s="46"/>
      <c r="E57" s="46"/>
      <c r="F57" s="46"/>
      <c r="G57" s="46"/>
      <c r="H57" s="46"/>
      <c r="I57" s="46"/>
      <c r="J57" s="46"/>
      <c r="K57" s="46"/>
      <c r="L57" s="47"/>
      <c r="M57" s="727"/>
      <c r="N57" s="727"/>
      <c r="O57" s="727"/>
      <c r="P57" s="727"/>
      <c r="Q57" s="727"/>
      <c r="R57" s="704"/>
      <c r="S57" s="705"/>
      <c r="T57" s="705"/>
      <c r="U57" s="705"/>
      <c r="V57" s="706"/>
      <c r="W57" s="77"/>
      <c r="X57" s="44"/>
      <c r="Y57" s="44"/>
      <c r="Z57" s="45"/>
      <c r="AA57" s="64"/>
    </row>
    <row r="58" spans="2:27" ht="37.5" customHeight="1">
      <c r="B58" s="50">
        <f t="shared" si="0"/>
        <v>19</v>
      </c>
      <c r="C58" s="63"/>
      <c r="D58" s="46"/>
      <c r="E58" s="46"/>
      <c r="F58" s="46"/>
      <c r="G58" s="46"/>
      <c r="H58" s="46"/>
      <c r="I58" s="46"/>
      <c r="J58" s="46"/>
      <c r="K58" s="46"/>
      <c r="L58" s="47"/>
      <c r="M58" s="727"/>
      <c r="N58" s="727"/>
      <c r="O58" s="727"/>
      <c r="P58" s="727"/>
      <c r="Q58" s="727"/>
      <c r="R58" s="704"/>
      <c r="S58" s="705"/>
      <c r="T58" s="705"/>
      <c r="U58" s="705"/>
      <c r="V58" s="706"/>
      <c r="W58" s="77"/>
      <c r="X58" s="44"/>
      <c r="Y58" s="44"/>
      <c r="Z58" s="45"/>
      <c r="AA58" s="64"/>
    </row>
    <row r="59" spans="2:27" ht="37.5" customHeight="1">
      <c r="B59" s="50">
        <f t="shared" si="0"/>
        <v>20</v>
      </c>
      <c r="C59" s="63"/>
      <c r="D59" s="46"/>
      <c r="E59" s="46"/>
      <c r="F59" s="46"/>
      <c r="G59" s="46"/>
      <c r="H59" s="46"/>
      <c r="I59" s="46"/>
      <c r="J59" s="46"/>
      <c r="K59" s="46"/>
      <c r="L59" s="47"/>
      <c r="M59" s="727"/>
      <c r="N59" s="727"/>
      <c r="O59" s="727"/>
      <c r="P59" s="727"/>
      <c r="Q59" s="727"/>
      <c r="R59" s="704"/>
      <c r="S59" s="705"/>
      <c r="T59" s="705"/>
      <c r="U59" s="705"/>
      <c r="V59" s="706"/>
      <c r="W59" s="77"/>
      <c r="X59" s="44"/>
      <c r="Y59" s="44"/>
      <c r="Z59" s="45"/>
      <c r="AA59" s="64"/>
    </row>
    <row r="60" spans="2:27" ht="37.5" customHeight="1">
      <c r="B60" s="50">
        <f t="shared" si="0"/>
        <v>21</v>
      </c>
      <c r="C60" s="63"/>
      <c r="D60" s="46"/>
      <c r="E60" s="46"/>
      <c r="F60" s="46"/>
      <c r="G60" s="46"/>
      <c r="H60" s="46"/>
      <c r="I60" s="46"/>
      <c r="J60" s="46"/>
      <c r="K60" s="46"/>
      <c r="L60" s="47"/>
      <c r="M60" s="727"/>
      <c r="N60" s="727"/>
      <c r="O60" s="727"/>
      <c r="P60" s="727"/>
      <c r="Q60" s="727"/>
      <c r="R60" s="704"/>
      <c r="S60" s="705"/>
      <c r="T60" s="705"/>
      <c r="U60" s="705"/>
      <c r="V60" s="706"/>
      <c r="W60" s="77"/>
      <c r="X60" s="44"/>
      <c r="Y60" s="44"/>
      <c r="Z60" s="45"/>
      <c r="AA60" s="64"/>
    </row>
    <row r="61" spans="2:27" ht="37.5" customHeight="1">
      <c r="B61" s="50">
        <f t="shared" si="0"/>
        <v>22</v>
      </c>
      <c r="C61" s="63"/>
      <c r="D61" s="46"/>
      <c r="E61" s="46"/>
      <c r="F61" s="46"/>
      <c r="G61" s="46"/>
      <c r="H61" s="46"/>
      <c r="I61" s="46"/>
      <c r="J61" s="46"/>
      <c r="K61" s="46"/>
      <c r="L61" s="47"/>
      <c r="M61" s="727"/>
      <c r="N61" s="727"/>
      <c r="O61" s="727"/>
      <c r="P61" s="727"/>
      <c r="Q61" s="727"/>
      <c r="R61" s="704"/>
      <c r="S61" s="705"/>
      <c r="T61" s="705"/>
      <c r="U61" s="705"/>
      <c r="V61" s="706"/>
      <c r="W61" s="77"/>
      <c r="X61" s="44"/>
      <c r="Y61" s="44"/>
      <c r="Z61" s="45"/>
      <c r="AA61" s="64"/>
    </row>
    <row r="62" spans="2:27" ht="37.5" customHeight="1">
      <c r="B62" s="50">
        <f t="shared" si="0"/>
        <v>23</v>
      </c>
      <c r="C62" s="63"/>
      <c r="D62" s="46"/>
      <c r="E62" s="46"/>
      <c r="F62" s="46"/>
      <c r="G62" s="46"/>
      <c r="H62" s="46"/>
      <c r="I62" s="46"/>
      <c r="J62" s="46"/>
      <c r="K62" s="46"/>
      <c r="L62" s="47"/>
      <c r="M62" s="727"/>
      <c r="N62" s="727"/>
      <c r="O62" s="727"/>
      <c r="P62" s="727"/>
      <c r="Q62" s="727"/>
      <c r="R62" s="704"/>
      <c r="S62" s="705"/>
      <c r="T62" s="705"/>
      <c r="U62" s="705"/>
      <c r="V62" s="706"/>
      <c r="W62" s="77"/>
      <c r="X62" s="44"/>
      <c r="Y62" s="44"/>
      <c r="Z62" s="45"/>
      <c r="AA62" s="64"/>
    </row>
    <row r="63" spans="2:27" ht="37.5" customHeight="1">
      <c r="B63" s="50">
        <f t="shared" si="0"/>
        <v>24</v>
      </c>
      <c r="C63" s="63"/>
      <c r="D63" s="46"/>
      <c r="E63" s="46"/>
      <c r="F63" s="46"/>
      <c r="G63" s="46"/>
      <c r="H63" s="46"/>
      <c r="I63" s="46"/>
      <c r="J63" s="46"/>
      <c r="K63" s="46"/>
      <c r="L63" s="47"/>
      <c r="M63" s="727"/>
      <c r="N63" s="727"/>
      <c r="O63" s="727"/>
      <c r="P63" s="727"/>
      <c r="Q63" s="727"/>
      <c r="R63" s="704"/>
      <c r="S63" s="705"/>
      <c r="T63" s="705"/>
      <c r="U63" s="705"/>
      <c r="V63" s="706"/>
      <c r="W63" s="77"/>
      <c r="X63" s="44"/>
      <c r="Y63" s="44"/>
      <c r="Z63" s="45"/>
      <c r="AA63" s="64"/>
    </row>
    <row r="64" spans="2:27" ht="37.5" customHeight="1">
      <c r="B64" s="50">
        <f t="shared" si="0"/>
        <v>25</v>
      </c>
      <c r="C64" s="63"/>
      <c r="D64" s="46"/>
      <c r="E64" s="46"/>
      <c r="F64" s="46"/>
      <c r="G64" s="46"/>
      <c r="H64" s="46"/>
      <c r="I64" s="46"/>
      <c r="J64" s="46"/>
      <c r="K64" s="46"/>
      <c r="L64" s="47"/>
      <c r="M64" s="727"/>
      <c r="N64" s="727"/>
      <c r="O64" s="727"/>
      <c r="P64" s="727"/>
      <c r="Q64" s="727"/>
      <c r="R64" s="704"/>
      <c r="S64" s="705"/>
      <c r="T64" s="705"/>
      <c r="U64" s="705"/>
      <c r="V64" s="706"/>
      <c r="W64" s="77"/>
      <c r="X64" s="44"/>
      <c r="Y64" s="44"/>
      <c r="Z64" s="45"/>
      <c r="AA64" s="64"/>
    </row>
    <row r="65" spans="2:27" ht="37.5" customHeight="1">
      <c r="B65" s="50">
        <f t="shared" si="0"/>
        <v>26</v>
      </c>
      <c r="C65" s="63"/>
      <c r="D65" s="46"/>
      <c r="E65" s="46"/>
      <c r="F65" s="46"/>
      <c r="G65" s="46"/>
      <c r="H65" s="46"/>
      <c r="I65" s="46"/>
      <c r="J65" s="46"/>
      <c r="K65" s="46"/>
      <c r="L65" s="47"/>
      <c r="M65" s="727"/>
      <c r="N65" s="727"/>
      <c r="O65" s="727"/>
      <c r="P65" s="727"/>
      <c r="Q65" s="727"/>
      <c r="R65" s="704"/>
      <c r="S65" s="705"/>
      <c r="T65" s="705"/>
      <c r="U65" s="705"/>
      <c r="V65" s="706"/>
      <c r="W65" s="77"/>
      <c r="X65" s="44"/>
      <c r="Y65" s="44"/>
      <c r="Z65" s="45"/>
      <c r="AA65" s="64"/>
    </row>
    <row r="66" spans="2:27" ht="37.5" customHeight="1">
      <c r="B66" s="50">
        <f t="shared" si="0"/>
        <v>27</v>
      </c>
      <c r="C66" s="63"/>
      <c r="D66" s="46"/>
      <c r="E66" s="46"/>
      <c r="F66" s="46"/>
      <c r="G66" s="46"/>
      <c r="H66" s="46"/>
      <c r="I66" s="46"/>
      <c r="J66" s="46"/>
      <c r="K66" s="46"/>
      <c r="L66" s="47"/>
      <c r="M66" s="727"/>
      <c r="N66" s="727"/>
      <c r="O66" s="727"/>
      <c r="P66" s="727"/>
      <c r="Q66" s="727"/>
      <c r="R66" s="704"/>
      <c r="S66" s="705"/>
      <c r="T66" s="705"/>
      <c r="U66" s="705"/>
      <c r="V66" s="706"/>
      <c r="W66" s="77"/>
      <c r="X66" s="44"/>
      <c r="Y66" s="44"/>
      <c r="Z66" s="45"/>
      <c r="AA66" s="64"/>
    </row>
    <row r="67" spans="2:27" ht="37.5" customHeight="1">
      <c r="B67" s="50">
        <f t="shared" si="0"/>
        <v>28</v>
      </c>
      <c r="C67" s="63"/>
      <c r="D67" s="46"/>
      <c r="E67" s="46"/>
      <c r="F67" s="46"/>
      <c r="G67" s="46"/>
      <c r="H67" s="46"/>
      <c r="I67" s="46"/>
      <c r="J67" s="46"/>
      <c r="K67" s="46"/>
      <c r="L67" s="47"/>
      <c r="M67" s="727"/>
      <c r="N67" s="727"/>
      <c r="O67" s="727"/>
      <c r="P67" s="727"/>
      <c r="Q67" s="727"/>
      <c r="R67" s="704"/>
      <c r="S67" s="705"/>
      <c r="T67" s="705"/>
      <c r="U67" s="705"/>
      <c r="V67" s="706"/>
      <c r="W67" s="77"/>
      <c r="X67" s="44"/>
      <c r="Y67" s="44"/>
      <c r="Z67" s="45"/>
      <c r="AA67" s="64"/>
    </row>
    <row r="68" spans="2:27" ht="37.5" customHeight="1">
      <c r="B68" s="50">
        <f t="shared" si="0"/>
        <v>29</v>
      </c>
      <c r="C68" s="63"/>
      <c r="D68" s="46"/>
      <c r="E68" s="46"/>
      <c r="F68" s="46"/>
      <c r="G68" s="46"/>
      <c r="H68" s="46"/>
      <c r="I68" s="46"/>
      <c r="J68" s="46"/>
      <c r="K68" s="46"/>
      <c r="L68" s="47"/>
      <c r="M68" s="727"/>
      <c r="N68" s="727"/>
      <c r="O68" s="727"/>
      <c r="P68" s="727"/>
      <c r="Q68" s="727"/>
      <c r="R68" s="704"/>
      <c r="S68" s="705"/>
      <c r="T68" s="705"/>
      <c r="U68" s="705"/>
      <c r="V68" s="706"/>
      <c r="W68" s="77"/>
      <c r="X68" s="44"/>
      <c r="Y68" s="44"/>
      <c r="Z68" s="45"/>
      <c r="AA68" s="64"/>
    </row>
    <row r="69" spans="2:27" ht="37.5" customHeight="1">
      <c r="B69" s="50">
        <f t="shared" si="0"/>
        <v>30</v>
      </c>
      <c r="C69" s="63"/>
      <c r="D69" s="46"/>
      <c r="E69" s="46"/>
      <c r="F69" s="46"/>
      <c r="G69" s="46"/>
      <c r="H69" s="46"/>
      <c r="I69" s="46"/>
      <c r="J69" s="46"/>
      <c r="K69" s="46"/>
      <c r="L69" s="47"/>
      <c r="M69" s="727"/>
      <c r="N69" s="727"/>
      <c r="O69" s="727"/>
      <c r="P69" s="727"/>
      <c r="Q69" s="727"/>
      <c r="R69" s="704"/>
      <c r="S69" s="705"/>
      <c r="T69" s="705"/>
      <c r="U69" s="705"/>
      <c r="V69" s="706"/>
      <c r="W69" s="77"/>
      <c r="X69" s="44"/>
      <c r="Y69" s="44"/>
      <c r="Z69" s="45"/>
      <c r="AA69" s="64"/>
    </row>
    <row r="70" spans="2:27" ht="37.5" customHeight="1">
      <c r="B70" s="50">
        <f t="shared" si="0"/>
        <v>31</v>
      </c>
      <c r="C70" s="63"/>
      <c r="D70" s="46"/>
      <c r="E70" s="46"/>
      <c r="F70" s="46"/>
      <c r="G70" s="46"/>
      <c r="H70" s="46"/>
      <c r="I70" s="46"/>
      <c r="J70" s="46"/>
      <c r="K70" s="46"/>
      <c r="L70" s="47"/>
      <c r="M70" s="727"/>
      <c r="N70" s="727"/>
      <c r="O70" s="727"/>
      <c r="P70" s="727"/>
      <c r="Q70" s="727"/>
      <c r="R70" s="704"/>
      <c r="S70" s="705"/>
      <c r="T70" s="705"/>
      <c r="U70" s="705"/>
      <c r="V70" s="706"/>
      <c r="W70" s="77"/>
      <c r="X70" s="44"/>
      <c r="Y70" s="44"/>
      <c r="Z70" s="45"/>
      <c r="AA70" s="64"/>
    </row>
    <row r="71" spans="2:27" ht="37.5" customHeight="1">
      <c r="B71" s="50">
        <f t="shared" si="0"/>
        <v>32</v>
      </c>
      <c r="C71" s="63"/>
      <c r="D71" s="46"/>
      <c r="E71" s="46"/>
      <c r="F71" s="46"/>
      <c r="G71" s="46"/>
      <c r="H71" s="46"/>
      <c r="I71" s="46"/>
      <c r="J71" s="46"/>
      <c r="K71" s="46"/>
      <c r="L71" s="47"/>
      <c r="M71" s="727"/>
      <c r="N71" s="727"/>
      <c r="O71" s="727"/>
      <c r="P71" s="727"/>
      <c r="Q71" s="727"/>
      <c r="R71" s="704"/>
      <c r="S71" s="705"/>
      <c r="T71" s="705"/>
      <c r="U71" s="705"/>
      <c r="V71" s="706"/>
      <c r="W71" s="77"/>
      <c r="X71" s="44"/>
      <c r="Y71" s="44"/>
      <c r="Z71" s="45"/>
      <c r="AA71" s="64"/>
    </row>
    <row r="72" spans="2:27" ht="37.5" customHeight="1">
      <c r="B72" s="50">
        <f aca="true" t="shared" si="1" ref="B72:B98">B71+1</f>
        <v>33</v>
      </c>
      <c r="C72" s="63"/>
      <c r="D72" s="46"/>
      <c r="E72" s="46"/>
      <c r="F72" s="46"/>
      <c r="G72" s="46"/>
      <c r="H72" s="46"/>
      <c r="I72" s="46"/>
      <c r="J72" s="46"/>
      <c r="K72" s="46"/>
      <c r="L72" s="47"/>
      <c r="M72" s="727"/>
      <c r="N72" s="727"/>
      <c r="O72" s="727"/>
      <c r="P72" s="727"/>
      <c r="Q72" s="727"/>
      <c r="R72" s="704"/>
      <c r="S72" s="705"/>
      <c r="T72" s="705"/>
      <c r="U72" s="705"/>
      <c r="V72" s="706"/>
      <c r="W72" s="77"/>
      <c r="X72" s="44"/>
      <c r="Y72" s="44"/>
      <c r="Z72" s="45"/>
      <c r="AA72" s="64"/>
    </row>
    <row r="73" spans="2:27" ht="37.5" customHeight="1">
      <c r="B73" s="50">
        <f t="shared" si="1"/>
        <v>34</v>
      </c>
      <c r="C73" s="63"/>
      <c r="D73" s="46"/>
      <c r="E73" s="46"/>
      <c r="F73" s="46"/>
      <c r="G73" s="46"/>
      <c r="H73" s="46"/>
      <c r="I73" s="46"/>
      <c r="J73" s="46"/>
      <c r="K73" s="46"/>
      <c r="L73" s="47"/>
      <c r="M73" s="727"/>
      <c r="N73" s="727"/>
      <c r="O73" s="727"/>
      <c r="P73" s="727"/>
      <c r="Q73" s="727"/>
      <c r="R73" s="704"/>
      <c r="S73" s="705"/>
      <c r="T73" s="705"/>
      <c r="U73" s="705"/>
      <c r="V73" s="706"/>
      <c r="W73" s="77"/>
      <c r="X73" s="44"/>
      <c r="Y73" s="44"/>
      <c r="Z73" s="45"/>
      <c r="AA73" s="64"/>
    </row>
    <row r="74" spans="2:27" ht="37.5" customHeight="1">
      <c r="B74" s="50">
        <f t="shared" si="1"/>
        <v>35</v>
      </c>
      <c r="C74" s="63"/>
      <c r="D74" s="46"/>
      <c r="E74" s="46"/>
      <c r="F74" s="46"/>
      <c r="G74" s="46"/>
      <c r="H74" s="46"/>
      <c r="I74" s="46"/>
      <c r="J74" s="46"/>
      <c r="K74" s="46"/>
      <c r="L74" s="47"/>
      <c r="M74" s="727"/>
      <c r="N74" s="727"/>
      <c r="O74" s="727"/>
      <c r="P74" s="727"/>
      <c r="Q74" s="727"/>
      <c r="R74" s="704"/>
      <c r="S74" s="705"/>
      <c r="T74" s="705"/>
      <c r="U74" s="705"/>
      <c r="V74" s="706"/>
      <c r="W74" s="77"/>
      <c r="X74" s="44"/>
      <c r="Y74" s="44"/>
      <c r="Z74" s="45"/>
      <c r="AA74" s="64"/>
    </row>
    <row r="75" spans="2:27" ht="37.5" customHeight="1">
      <c r="B75" s="50">
        <f t="shared" si="1"/>
        <v>36</v>
      </c>
      <c r="C75" s="63"/>
      <c r="D75" s="46"/>
      <c r="E75" s="46"/>
      <c r="F75" s="46"/>
      <c r="G75" s="46"/>
      <c r="H75" s="46"/>
      <c r="I75" s="46"/>
      <c r="J75" s="46"/>
      <c r="K75" s="46"/>
      <c r="L75" s="47"/>
      <c r="M75" s="727"/>
      <c r="N75" s="727"/>
      <c r="O75" s="727"/>
      <c r="P75" s="727"/>
      <c r="Q75" s="727"/>
      <c r="R75" s="704"/>
      <c r="S75" s="705"/>
      <c r="T75" s="705"/>
      <c r="U75" s="705"/>
      <c r="V75" s="706"/>
      <c r="W75" s="77"/>
      <c r="X75" s="44"/>
      <c r="Y75" s="44"/>
      <c r="Z75" s="45"/>
      <c r="AA75" s="64"/>
    </row>
    <row r="76" spans="2:27" ht="37.5" customHeight="1">
      <c r="B76" s="50">
        <f t="shared" si="1"/>
        <v>37</v>
      </c>
      <c r="C76" s="63"/>
      <c r="D76" s="46"/>
      <c r="E76" s="46"/>
      <c r="F76" s="46"/>
      <c r="G76" s="46"/>
      <c r="H76" s="46"/>
      <c r="I76" s="46"/>
      <c r="J76" s="46"/>
      <c r="K76" s="46"/>
      <c r="L76" s="47"/>
      <c r="M76" s="727"/>
      <c r="N76" s="727"/>
      <c r="O76" s="727"/>
      <c r="P76" s="727"/>
      <c r="Q76" s="727"/>
      <c r="R76" s="704"/>
      <c r="S76" s="705"/>
      <c r="T76" s="705"/>
      <c r="U76" s="705"/>
      <c r="V76" s="706"/>
      <c r="W76" s="77"/>
      <c r="X76" s="44"/>
      <c r="Y76" s="44"/>
      <c r="Z76" s="45"/>
      <c r="AA76" s="64"/>
    </row>
    <row r="77" spans="2:27" ht="37.5" customHeight="1">
      <c r="B77" s="50">
        <f t="shared" si="1"/>
        <v>38</v>
      </c>
      <c r="C77" s="63"/>
      <c r="D77" s="46"/>
      <c r="E77" s="46"/>
      <c r="F77" s="46"/>
      <c r="G77" s="46"/>
      <c r="H77" s="46"/>
      <c r="I77" s="46"/>
      <c r="J77" s="46"/>
      <c r="K77" s="46"/>
      <c r="L77" s="47"/>
      <c r="M77" s="727"/>
      <c r="N77" s="727"/>
      <c r="O77" s="727"/>
      <c r="P77" s="727"/>
      <c r="Q77" s="727"/>
      <c r="R77" s="704"/>
      <c r="S77" s="705"/>
      <c r="T77" s="705"/>
      <c r="U77" s="705"/>
      <c r="V77" s="706"/>
      <c r="W77" s="77"/>
      <c r="X77" s="44"/>
      <c r="Y77" s="44"/>
      <c r="Z77" s="45"/>
      <c r="AA77" s="64"/>
    </row>
    <row r="78" spans="2:27" ht="37.5" customHeight="1">
      <c r="B78" s="50">
        <f t="shared" si="1"/>
        <v>39</v>
      </c>
      <c r="C78" s="63"/>
      <c r="D78" s="46"/>
      <c r="E78" s="46"/>
      <c r="F78" s="46"/>
      <c r="G78" s="46"/>
      <c r="H78" s="46"/>
      <c r="I78" s="46"/>
      <c r="J78" s="46"/>
      <c r="K78" s="46"/>
      <c r="L78" s="47"/>
      <c r="M78" s="727"/>
      <c r="N78" s="727"/>
      <c r="O78" s="727"/>
      <c r="P78" s="727"/>
      <c r="Q78" s="727"/>
      <c r="R78" s="704"/>
      <c r="S78" s="705"/>
      <c r="T78" s="705"/>
      <c r="U78" s="705"/>
      <c r="V78" s="706"/>
      <c r="W78" s="77"/>
      <c r="X78" s="44"/>
      <c r="Y78" s="44"/>
      <c r="Z78" s="45"/>
      <c r="AA78" s="64"/>
    </row>
    <row r="79" spans="2:27" ht="37.5" customHeight="1">
      <c r="B79" s="50">
        <f t="shared" si="1"/>
        <v>40</v>
      </c>
      <c r="C79" s="63"/>
      <c r="D79" s="46"/>
      <c r="E79" s="46"/>
      <c r="F79" s="46"/>
      <c r="G79" s="46"/>
      <c r="H79" s="46"/>
      <c r="I79" s="46"/>
      <c r="J79" s="46"/>
      <c r="K79" s="46"/>
      <c r="L79" s="47"/>
      <c r="M79" s="727"/>
      <c r="N79" s="727"/>
      <c r="O79" s="727"/>
      <c r="P79" s="727"/>
      <c r="Q79" s="727"/>
      <c r="R79" s="704"/>
      <c r="S79" s="705"/>
      <c r="T79" s="705"/>
      <c r="U79" s="705"/>
      <c r="V79" s="706"/>
      <c r="W79" s="77"/>
      <c r="X79" s="44"/>
      <c r="Y79" s="44"/>
      <c r="Z79" s="45"/>
      <c r="AA79" s="64"/>
    </row>
    <row r="80" spans="2:27" ht="37.5" customHeight="1">
      <c r="B80" s="50">
        <f t="shared" si="1"/>
        <v>41</v>
      </c>
      <c r="C80" s="63"/>
      <c r="D80" s="46"/>
      <c r="E80" s="46"/>
      <c r="F80" s="46"/>
      <c r="G80" s="46"/>
      <c r="H80" s="46"/>
      <c r="I80" s="46"/>
      <c r="J80" s="46"/>
      <c r="K80" s="46"/>
      <c r="L80" s="47"/>
      <c r="M80" s="727"/>
      <c r="N80" s="727"/>
      <c r="O80" s="727"/>
      <c r="P80" s="727"/>
      <c r="Q80" s="727"/>
      <c r="R80" s="704"/>
      <c r="S80" s="705"/>
      <c r="T80" s="705"/>
      <c r="U80" s="705"/>
      <c r="V80" s="706"/>
      <c r="W80" s="77"/>
      <c r="X80" s="44"/>
      <c r="Y80" s="44"/>
      <c r="Z80" s="45"/>
      <c r="AA80" s="64"/>
    </row>
    <row r="81" spans="2:27" ht="37.5" customHeight="1">
      <c r="B81" s="50">
        <f t="shared" si="1"/>
        <v>42</v>
      </c>
      <c r="C81" s="63"/>
      <c r="D81" s="46"/>
      <c r="E81" s="46"/>
      <c r="F81" s="46"/>
      <c r="G81" s="46"/>
      <c r="H81" s="46"/>
      <c r="I81" s="46"/>
      <c r="J81" s="46"/>
      <c r="K81" s="46"/>
      <c r="L81" s="47"/>
      <c r="M81" s="727"/>
      <c r="N81" s="727"/>
      <c r="O81" s="727"/>
      <c r="P81" s="727"/>
      <c r="Q81" s="727"/>
      <c r="R81" s="704"/>
      <c r="S81" s="705"/>
      <c r="T81" s="705"/>
      <c r="U81" s="705"/>
      <c r="V81" s="706"/>
      <c r="W81" s="77"/>
      <c r="X81" s="44"/>
      <c r="Y81" s="44"/>
      <c r="Z81" s="45"/>
      <c r="AA81" s="64"/>
    </row>
    <row r="82" spans="2:27" ht="37.5" customHeight="1">
      <c r="B82" s="50">
        <f t="shared" si="1"/>
        <v>43</v>
      </c>
      <c r="C82" s="63"/>
      <c r="D82" s="46"/>
      <c r="E82" s="46"/>
      <c r="F82" s="46"/>
      <c r="G82" s="46"/>
      <c r="H82" s="46"/>
      <c r="I82" s="46"/>
      <c r="J82" s="46"/>
      <c r="K82" s="46"/>
      <c r="L82" s="47"/>
      <c r="M82" s="727"/>
      <c r="N82" s="727"/>
      <c r="O82" s="727"/>
      <c r="P82" s="727"/>
      <c r="Q82" s="727"/>
      <c r="R82" s="704"/>
      <c r="S82" s="705"/>
      <c r="T82" s="705"/>
      <c r="U82" s="705"/>
      <c r="V82" s="706"/>
      <c r="W82" s="77"/>
      <c r="X82" s="44"/>
      <c r="Y82" s="44"/>
      <c r="Z82" s="45"/>
      <c r="AA82" s="64"/>
    </row>
    <row r="83" spans="2:27" ht="37.5" customHeight="1">
      <c r="B83" s="50">
        <f t="shared" si="1"/>
        <v>44</v>
      </c>
      <c r="C83" s="63"/>
      <c r="D83" s="46"/>
      <c r="E83" s="46"/>
      <c r="F83" s="46"/>
      <c r="G83" s="46"/>
      <c r="H83" s="46"/>
      <c r="I83" s="46"/>
      <c r="J83" s="46"/>
      <c r="K83" s="46"/>
      <c r="L83" s="47"/>
      <c r="M83" s="727"/>
      <c r="N83" s="727"/>
      <c r="O83" s="727"/>
      <c r="P83" s="727"/>
      <c r="Q83" s="727"/>
      <c r="R83" s="704"/>
      <c r="S83" s="705"/>
      <c r="T83" s="705"/>
      <c r="U83" s="705"/>
      <c r="V83" s="706"/>
      <c r="W83" s="77"/>
      <c r="X83" s="44"/>
      <c r="Y83" s="44"/>
      <c r="Z83" s="45"/>
      <c r="AA83" s="64"/>
    </row>
    <row r="84" spans="2:27" ht="37.5" customHeight="1">
      <c r="B84" s="50">
        <f t="shared" si="1"/>
        <v>45</v>
      </c>
      <c r="C84" s="63"/>
      <c r="D84" s="46"/>
      <c r="E84" s="46"/>
      <c r="F84" s="46"/>
      <c r="G84" s="46"/>
      <c r="H84" s="46"/>
      <c r="I84" s="46"/>
      <c r="J84" s="46"/>
      <c r="K84" s="46"/>
      <c r="L84" s="47"/>
      <c r="M84" s="727"/>
      <c r="N84" s="727"/>
      <c r="O84" s="727"/>
      <c r="P84" s="727"/>
      <c r="Q84" s="727"/>
      <c r="R84" s="704"/>
      <c r="S84" s="705"/>
      <c r="T84" s="705"/>
      <c r="U84" s="705"/>
      <c r="V84" s="706"/>
      <c r="W84" s="77"/>
      <c r="X84" s="44"/>
      <c r="Y84" s="44"/>
      <c r="Z84" s="45"/>
      <c r="AA84" s="64"/>
    </row>
    <row r="85" spans="2:27" ht="37.5" customHeight="1">
      <c r="B85" s="50">
        <f t="shared" si="1"/>
        <v>46</v>
      </c>
      <c r="C85" s="63"/>
      <c r="D85" s="46"/>
      <c r="E85" s="46"/>
      <c r="F85" s="46"/>
      <c r="G85" s="46"/>
      <c r="H85" s="46"/>
      <c r="I85" s="46"/>
      <c r="J85" s="46"/>
      <c r="K85" s="46"/>
      <c r="L85" s="47"/>
      <c r="M85" s="727"/>
      <c r="N85" s="727"/>
      <c r="O85" s="727"/>
      <c r="P85" s="727"/>
      <c r="Q85" s="727"/>
      <c r="R85" s="704"/>
      <c r="S85" s="705"/>
      <c r="T85" s="705"/>
      <c r="U85" s="705"/>
      <c r="V85" s="706"/>
      <c r="W85" s="77"/>
      <c r="X85" s="44"/>
      <c r="Y85" s="44"/>
      <c r="Z85" s="45"/>
      <c r="AA85" s="64"/>
    </row>
    <row r="86" spans="2:27" ht="37.5" customHeight="1">
      <c r="B86" s="50">
        <f t="shared" si="1"/>
        <v>47</v>
      </c>
      <c r="C86" s="63"/>
      <c r="D86" s="46"/>
      <c r="E86" s="46"/>
      <c r="F86" s="46"/>
      <c r="G86" s="46"/>
      <c r="H86" s="46"/>
      <c r="I86" s="46"/>
      <c r="J86" s="46"/>
      <c r="K86" s="46"/>
      <c r="L86" s="47"/>
      <c r="M86" s="727"/>
      <c r="N86" s="727"/>
      <c r="O86" s="727"/>
      <c r="P86" s="727"/>
      <c r="Q86" s="727"/>
      <c r="R86" s="704"/>
      <c r="S86" s="705"/>
      <c r="T86" s="705"/>
      <c r="U86" s="705"/>
      <c r="V86" s="706"/>
      <c r="W86" s="77"/>
      <c r="X86" s="44"/>
      <c r="Y86" s="44"/>
      <c r="Z86" s="45"/>
      <c r="AA86" s="64"/>
    </row>
    <row r="87" spans="2:27" ht="37.5" customHeight="1">
      <c r="B87" s="50">
        <f t="shared" si="1"/>
        <v>48</v>
      </c>
      <c r="C87" s="63"/>
      <c r="D87" s="46"/>
      <c r="E87" s="46"/>
      <c r="F87" s="46"/>
      <c r="G87" s="46"/>
      <c r="H87" s="46"/>
      <c r="I87" s="46"/>
      <c r="J87" s="46"/>
      <c r="K87" s="46"/>
      <c r="L87" s="47"/>
      <c r="M87" s="727"/>
      <c r="N87" s="727"/>
      <c r="O87" s="727"/>
      <c r="P87" s="727"/>
      <c r="Q87" s="727"/>
      <c r="R87" s="704"/>
      <c r="S87" s="705"/>
      <c r="T87" s="705"/>
      <c r="U87" s="705"/>
      <c r="V87" s="706"/>
      <c r="W87" s="77"/>
      <c r="X87" s="44"/>
      <c r="Y87" s="44"/>
      <c r="Z87" s="45"/>
      <c r="AA87" s="64"/>
    </row>
    <row r="88" spans="2:27" ht="37.5" customHeight="1">
      <c r="B88" s="50">
        <f t="shared" si="1"/>
        <v>49</v>
      </c>
      <c r="C88" s="63"/>
      <c r="D88" s="46"/>
      <c r="E88" s="46"/>
      <c r="F88" s="46"/>
      <c r="G88" s="46"/>
      <c r="H88" s="46"/>
      <c r="I88" s="46"/>
      <c r="J88" s="46"/>
      <c r="K88" s="46"/>
      <c r="L88" s="47"/>
      <c r="M88" s="727"/>
      <c r="N88" s="727"/>
      <c r="O88" s="727"/>
      <c r="P88" s="727"/>
      <c r="Q88" s="727"/>
      <c r="R88" s="704"/>
      <c r="S88" s="705"/>
      <c r="T88" s="705"/>
      <c r="U88" s="705"/>
      <c r="V88" s="706"/>
      <c r="W88" s="77"/>
      <c r="X88" s="44"/>
      <c r="Y88" s="44"/>
      <c r="Z88" s="45"/>
      <c r="AA88" s="64"/>
    </row>
    <row r="89" spans="2:27" ht="37.5" customHeight="1">
      <c r="B89" s="50">
        <f t="shared" si="1"/>
        <v>50</v>
      </c>
      <c r="C89" s="63"/>
      <c r="D89" s="46"/>
      <c r="E89" s="46"/>
      <c r="F89" s="46"/>
      <c r="G89" s="46"/>
      <c r="H89" s="46"/>
      <c r="I89" s="46"/>
      <c r="J89" s="46"/>
      <c r="K89" s="46"/>
      <c r="L89" s="47"/>
      <c r="M89" s="727"/>
      <c r="N89" s="727"/>
      <c r="O89" s="727"/>
      <c r="P89" s="727"/>
      <c r="Q89" s="727"/>
      <c r="R89" s="704"/>
      <c r="S89" s="705"/>
      <c r="T89" s="705"/>
      <c r="U89" s="705"/>
      <c r="V89" s="706"/>
      <c r="W89" s="77"/>
      <c r="X89" s="44"/>
      <c r="Y89" s="44"/>
      <c r="Z89" s="45"/>
      <c r="AA89" s="64"/>
    </row>
    <row r="90" spans="2:27" ht="37.5" customHeight="1">
      <c r="B90" s="50">
        <f t="shared" si="1"/>
        <v>51</v>
      </c>
      <c r="C90" s="63"/>
      <c r="D90" s="46"/>
      <c r="E90" s="46"/>
      <c r="F90" s="46"/>
      <c r="G90" s="46"/>
      <c r="H90" s="46"/>
      <c r="I90" s="46"/>
      <c r="J90" s="46"/>
      <c r="K90" s="46"/>
      <c r="L90" s="47"/>
      <c r="M90" s="727"/>
      <c r="N90" s="727"/>
      <c r="O90" s="727"/>
      <c r="P90" s="727"/>
      <c r="Q90" s="727"/>
      <c r="R90" s="704"/>
      <c r="S90" s="705"/>
      <c r="T90" s="705"/>
      <c r="U90" s="705"/>
      <c r="V90" s="706"/>
      <c r="W90" s="77"/>
      <c r="X90" s="44"/>
      <c r="Y90" s="44"/>
      <c r="Z90" s="45"/>
      <c r="AA90" s="64"/>
    </row>
    <row r="91" spans="2:27" ht="37.5" customHeight="1">
      <c r="B91" s="50">
        <f t="shared" si="1"/>
        <v>52</v>
      </c>
      <c r="C91" s="63"/>
      <c r="D91" s="46"/>
      <c r="E91" s="46"/>
      <c r="F91" s="46"/>
      <c r="G91" s="46"/>
      <c r="H91" s="46"/>
      <c r="I91" s="46"/>
      <c r="J91" s="46"/>
      <c r="K91" s="46"/>
      <c r="L91" s="47"/>
      <c r="M91" s="727"/>
      <c r="N91" s="727"/>
      <c r="O91" s="727"/>
      <c r="P91" s="727"/>
      <c r="Q91" s="727"/>
      <c r="R91" s="704"/>
      <c r="S91" s="705"/>
      <c r="T91" s="705"/>
      <c r="U91" s="705"/>
      <c r="V91" s="706"/>
      <c r="W91" s="77"/>
      <c r="X91" s="44"/>
      <c r="Y91" s="44"/>
      <c r="Z91" s="45"/>
      <c r="AA91" s="64"/>
    </row>
    <row r="92" spans="2:27" ht="37.5" customHeight="1">
      <c r="B92" s="50">
        <f t="shared" si="1"/>
        <v>53</v>
      </c>
      <c r="C92" s="63"/>
      <c r="D92" s="46"/>
      <c r="E92" s="46"/>
      <c r="F92" s="46"/>
      <c r="G92" s="46"/>
      <c r="H92" s="46"/>
      <c r="I92" s="46"/>
      <c r="J92" s="46"/>
      <c r="K92" s="46"/>
      <c r="L92" s="47"/>
      <c r="M92" s="727"/>
      <c r="N92" s="727"/>
      <c r="O92" s="727"/>
      <c r="P92" s="727"/>
      <c r="Q92" s="727"/>
      <c r="R92" s="704"/>
      <c r="S92" s="705"/>
      <c r="T92" s="705"/>
      <c r="U92" s="705"/>
      <c r="V92" s="706"/>
      <c r="W92" s="77"/>
      <c r="X92" s="44"/>
      <c r="Y92" s="44"/>
      <c r="Z92" s="45"/>
      <c r="AA92" s="64"/>
    </row>
    <row r="93" spans="2:27" ht="37.5" customHeight="1">
      <c r="B93" s="50">
        <f t="shared" si="1"/>
        <v>54</v>
      </c>
      <c r="C93" s="63"/>
      <c r="D93" s="46"/>
      <c r="E93" s="46"/>
      <c r="F93" s="46"/>
      <c r="G93" s="46"/>
      <c r="H93" s="46"/>
      <c r="I93" s="46"/>
      <c r="J93" s="46"/>
      <c r="K93" s="46"/>
      <c r="L93" s="47"/>
      <c r="M93" s="727"/>
      <c r="N93" s="727"/>
      <c r="O93" s="727"/>
      <c r="P93" s="727"/>
      <c r="Q93" s="727"/>
      <c r="R93" s="704"/>
      <c r="S93" s="705"/>
      <c r="T93" s="705"/>
      <c r="U93" s="705"/>
      <c r="V93" s="706"/>
      <c r="W93" s="77"/>
      <c r="X93" s="44"/>
      <c r="Y93" s="44"/>
      <c r="Z93" s="45"/>
      <c r="AA93" s="64"/>
    </row>
    <row r="94" spans="2:27" ht="37.5" customHeight="1">
      <c r="B94" s="50">
        <f t="shared" si="1"/>
        <v>55</v>
      </c>
      <c r="C94" s="63"/>
      <c r="D94" s="46"/>
      <c r="E94" s="46"/>
      <c r="F94" s="46"/>
      <c r="G94" s="46"/>
      <c r="H94" s="46"/>
      <c r="I94" s="46"/>
      <c r="J94" s="46"/>
      <c r="K94" s="46"/>
      <c r="L94" s="47"/>
      <c r="M94" s="727"/>
      <c r="N94" s="727"/>
      <c r="O94" s="727"/>
      <c r="P94" s="727"/>
      <c r="Q94" s="727"/>
      <c r="R94" s="704"/>
      <c r="S94" s="705"/>
      <c r="T94" s="705"/>
      <c r="U94" s="705"/>
      <c r="V94" s="706"/>
      <c r="W94" s="77"/>
      <c r="X94" s="44"/>
      <c r="Y94" s="44"/>
      <c r="Z94" s="45"/>
      <c r="AA94" s="64"/>
    </row>
    <row r="95" spans="2:27" ht="37.5" customHeight="1">
      <c r="B95" s="50">
        <f t="shared" si="1"/>
        <v>56</v>
      </c>
      <c r="C95" s="63"/>
      <c r="D95" s="46"/>
      <c r="E95" s="46"/>
      <c r="F95" s="46"/>
      <c r="G95" s="46"/>
      <c r="H95" s="46"/>
      <c r="I95" s="46"/>
      <c r="J95" s="46"/>
      <c r="K95" s="46"/>
      <c r="L95" s="47"/>
      <c r="M95" s="727"/>
      <c r="N95" s="727"/>
      <c r="O95" s="727"/>
      <c r="P95" s="727"/>
      <c r="Q95" s="727"/>
      <c r="R95" s="704"/>
      <c r="S95" s="705"/>
      <c r="T95" s="705"/>
      <c r="U95" s="705"/>
      <c r="V95" s="706"/>
      <c r="W95" s="77"/>
      <c r="X95" s="44"/>
      <c r="Y95" s="44"/>
      <c r="Z95" s="45"/>
      <c r="AA95" s="64"/>
    </row>
    <row r="96" spans="2:27" ht="37.5" customHeight="1">
      <c r="B96" s="50">
        <f t="shared" si="1"/>
        <v>57</v>
      </c>
      <c r="C96" s="63"/>
      <c r="D96" s="46"/>
      <c r="E96" s="46"/>
      <c r="F96" s="46"/>
      <c r="G96" s="46"/>
      <c r="H96" s="46"/>
      <c r="I96" s="46"/>
      <c r="J96" s="46"/>
      <c r="K96" s="46"/>
      <c r="L96" s="47"/>
      <c r="M96" s="727"/>
      <c r="N96" s="727"/>
      <c r="O96" s="727"/>
      <c r="P96" s="727"/>
      <c r="Q96" s="727"/>
      <c r="R96" s="704"/>
      <c r="S96" s="705"/>
      <c r="T96" s="705"/>
      <c r="U96" s="705"/>
      <c r="V96" s="706"/>
      <c r="W96" s="77"/>
      <c r="X96" s="44"/>
      <c r="Y96" s="44"/>
      <c r="Z96" s="45"/>
      <c r="AA96" s="64"/>
    </row>
    <row r="97" spans="2:27" ht="37.5" customHeight="1">
      <c r="B97" s="50">
        <f t="shared" si="1"/>
        <v>58</v>
      </c>
      <c r="C97" s="63"/>
      <c r="D97" s="46"/>
      <c r="E97" s="46"/>
      <c r="F97" s="46"/>
      <c r="G97" s="46"/>
      <c r="H97" s="46"/>
      <c r="I97" s="46"/>
      <c r="J97" s="46"/>
      <c r="K97" s="46"/>
      <c r="L97" s="47"/>
      <c r="M97" s="727"/>
      <c r="N97" s="727"/>
      <c r="O97" s="727"/>
      <c r="P97" s="727"/>
      <c r="Q97" s="727"/>
      <c r="R97" s="704"/>
      <c r="S97" s="705"/>
      <c r="T97" s="705"/>
      <c r="U97" s="705"/>
      <c r="V97" s="706"/>
      <c r="W97" s="77"/>
      <c r="X97" s="44"/>
      <c r="Y97" s="44"/>
      <c r="Z97" s="45"/>
      <c r="AA97" s="64"/>
    </row>
    <row r="98" spans="2:27" ht="37.5" customHeight="1">
      <c r="B98" s="50">
        <f t="shared" si="1"/>
        <v>59</v>
      </c>
      <c r="C98" s="63"/>
      <c r="D98" s="46"/>
      <c r="E98" s="46"/>
      <c r="F98" s="46"/>
      <c r="G98" s="46"/>
      <c r="H98" s="46"/>
      <c r="I98" s="46"/>
      <c r="J98" s="46"/>
      <c r="K98" s="46"/>
      <c r="L98" s="47"/>
      <c r="M98" s="727"/>
      <c r="N98" s="727"/>
      <c r="O98" s="727"/>
      <c r="P98" s="727"/>
      <c r="Q98" s="727"/>
      <c r="R98" s="704"/>
      <c r="S98" s="705"/>
      <c r="T98" s="705"/>
      <c r="U98" s="705"/>
      <c r="V98" s="706"/>
      <c r="W98" s="77"/>
      <c r="X98" s="44"/>
      <c r="Y98" s="44"/>
      <c r="Z98" s="45"/>
      <c r="AA98" s="64"/>
    </row>
    <row r="99" spans="2:27" ht="37.5" customHeight="1">
      <c r="B99" s="50">
        <f aca="true" t="shared" si="2" ref="B99:B124">B98+1</f>
        <v>60</v>
      </c>
      <c r="C99" s="63"/>
      <c r="D99" s="46"/>
      <c r="E99" s="46"/>
      <c r="F99" s="46"/>
      <c r="G99" s="46"/>
      <c r="H99" s="46"/>
      <c r="I99" s="46"/>
      <c r="J99" s="46"/>
      <c r="K99" s="46"/>
      <c r="L99" s="47"/>
      <c r="M99" s="727"/>
      <c r="N99" s="727"/>
      <c r="O99" s="727"/>
      <c r="P99" s="727"/>
      <c r="Q99" s="727"/>
      <c r="R99" s="704"/>
      <c r="S99" s="705"/>
      <c r="T99" s="705"/>
      <c r="U99" s="705"/>
      <c r="V99" s="706"/>
      <c r="W99" s="77"/>
      <c r="X99" s="44"/>
      <c r="Y99" s="44"/>
      <c r="Z99" s="45"/>
      <c r="AA99" s="64"/>
    </row>
    <row r="100" spans="2:27" ht="37.5" customHeight="1">
      <c r="B100" s="50">
        <f t="shared" si="2"/>
        <v>61</v>
      </c>
      <c r="C100" s="63"/>
      <c r="D100" s="46"/>
      <c r="E100" s="46"/>
      <c r="F100" s="46"/>
      <c r="G100" s="46"/>
      <c r="H100" s="46"/>
      <c r="I100" s="46"/>
      <c r="J100" s="46"/>
      <c r="K100" s="46"/>
      <c r="L100" s="47"/>
      <c r="M100" s="727"/>
      <c r="N100" s="727"/>
      <c r="O100" s="727"/>
      <c r="P100" s="727"/>
      <c r="Q100" s="727"/>
      <c r="R100" s="704"/>
      <c r="S100" s="705"/>
      <c r="T100" s="705"/>
      <c r="U100" s="705"/>
      <c r="V100" s="706"/>
      <c r="W100" s="77"/>
      <c r="X100" s="44"/>
      <c r="Y100" s="44"/>
      <c r="Z100" s="45"/>
      <c r="AA100" s="64"/>
    </row>
    <row r="101" spans="2:27" ht="37.5" customHeight="1">
      <c r="B101" s="50">
        <f t="shared" si="2"/>
        <v>62</v>
      </c>
      <c r="C101" s="63"/>
      <c r="D101" s="46"/>
      <c r="E101" s="46"/>
      <c r="F101" s="46"/>
      <c r="G101" s="46"/>
      <c r="H101" s="46"/>
      <c r="I101" s="46"/>
      <c r="J101" s="46"/>
      <c r="K101" s="46"/>
      <c r="L101" s="47"/>
      <c r="M101" s="727"/>
      <c r="N101" s="727"/>
      <c r="O101" s="727"/>
      <c r="P101" s="727"/>
      <c r="Q101" s="727"/>
      <c r="R101" s="704"/>
      <c r="S101" s="705"/>
      <c r="T101" s="705"/>
      <c r="U101" s="705"/>
      <c r="V101" s="706"/>
      <c r="W101" s="77"/>
      <c r="X101" s="44"/>
      <c r="Y101" s="44"/>
      <c r="Z101" s="45"/>
      <c r="AA101" s="64"/>
    </row>
    <row r="102" spans="2:27" ht="37.5" customHeight="1">
      <c r="B102" s="50">
        <f t="shared" si="2"/>
        <v>63</v>
      </c>
      <c r="C102" s="63"/>
      <c r="D102" s="46"/>
      <c r="E102" s="46"/>
      <c r="F102" s="46"/>
      <c r="G102" s="46"/>
      <c r="H102" s="46"/>
      <c r="I102" s="46"/>
      <c r="J102" s="46"/>
      <c r="K102" s="46"/>
      <c r="L102" s="47"/>
      <c r="M102" s="727"/>
      <c r="N102" s="727"/>
      <c r="O102" s="727"/>
      <c r="P102" s="727"/>
      <c r="Q102" s="727"/>
      <c r="R102" s="704"/>
      <c r="S102" s="705"/>
      <c r="T102" s="705"/>
      <c r="U102" s="705"/>
      <c r="V102" s="706"/>
      <c r="W102" s="77"/>
      <c r="X102" s="44"/>
      <c r="Y102" s="44"/>
      <c r="Z102" s="45"/>
      <c r="AA102" s="64"/>
    </row>
    <row r="103" spans="2:27" ht="37.5" customHeight="1">
      <c r="B103" s="50">
        <f t="shared" si="2"/>
        <v>64</v>
      </c>
      <c r="C103" s="63"/>
      <c r="D103" s="46"/>
      <c r="E103" s="46"/>
      <c r="F103" s="46"/>
      <c r="G103" s="46"/>
      <c r="H103" s="46"/>
      <c r="I103" s="46"/>
      <c r="J103" s="46"/>
      <c r="K103" s="46"/>
      <c r="L103" s="47"/>
      <c r="M103" s="727"/>
      <c r="N103" s="727"/>
      <c r="O103" s="727"/>
      <c r="P103" s="727"/>
      <c r="Q103" s="727"/>
      <c r="R103" s="704"/>
      <c r="S103" s="705"/>
      <c r="T103" s="705"/>
      <c r="U103" s="705"/>
      <c r="V103" s="706"/>
      <c r="W103" s="77"/>
      <c r="X103" s="44"/>
      <c r="Y103" s="44"/>
      <c r="Z103" s="45"/>
      <c r="AA103" s="64"/>
    </row>
    <row r="104" spans="2:27" ht="37.5" customHeight="1">
      <c r="B104" s="50">
        <f t="shared" si="2"/>
        <v>65</v>
      </c>
      <c r="C104" s="63"/>
      <c r="D104" s="46"/>
      <c r="E104" s="46"/>
      <c r="F104" s="46"/>
      <c r="G104" s="46"/>
      <c r="H104" s="46"/>
      <c r="I104" s="46"/>
      <c r="J104" s="46"/>
      <c r="K104" s="46"/>
      <c r="L104" s="47"/>
      <c r="M104" s="727"/>
      <c r="N104" s="727"/>
      <c r="O104" s="727"/>
      <c r="P104" s="727"/>
      <c r="Q104" s="727"/>
      <c r="R104" s="704"/>
      <c r="S104" s="705"/>
      <c r="T104" s="705"/>
      <c r="U104" s="705"/>
      <c r="V104" s="706"/>
      <c r="W104" s="77"/>
      <c r="X104" s="44"/>
      <c r="Y104" s="44"/>
      <c r="Z104" s="45"/>
      <c r="AA104" s="64"/>
    </row>
    <row r="105" spans="2:27" ht="37.5" customHeight="1">
      <c r="B105" s="50">
        <f t="shared" si="2"/>
        <v>66</v>
      </c>
      <c r="C105" s="63"/>
      <c r="D105" s="46"/>
      <c r="E105" s="46"/>
      <c r="F105" s="46"/>
      <c r="G105" s="46"/>
      <c r="H105" s="46"/>
      <c r="I105" s="46"/>
      <c r="J105" s="46"/>
      <c r="K105" s="46"/>
      <c r="L105" s="47"/>
      <c r="M105" s="727"/>
      <c r="N105" s="727"/>
      <c r="O105" s="727"/>
      <c r="P105" s="727"/>
      <c r="Q105" s="727"/>
      <c r="R105" s="704"/>
      <c r="S105" s="705"/>
      <c r="T105" s="705"/>
      <c r="U105" s="705"/>
      <c r="V105" s="706"/>
      <c r="W105" s="77"/>
      <c r="X105" s="44"/>
      <c r="Y105" s="44"/>
      <c r="Z105" s="45"/>
      <c r="AA105" s="64"/>
    </row>
    <row r="106" spans="2:27" ht="37.5" customHeight="1">
      <c r="B106" s="50">
        <f t="shared" si="2"/>
        <v>67</v>
      </c>
      <c r="C106" s="63"/>
      <c r="D106" s="46"/>
      <c r="E106" s="46"/>
      <c r="F106" s="46"/>
      <c r="G106" s="46"/>
      <c r="H106" s="46"/>
      <c r="I106" s="46"/>
      <c r="J106" s="46"/>
      <c r="K106" s="46"/>
      <c r="L106" s="47"/>
      <c r="M106" s="727"/>
      <c r="N106" s="727"/>
      <c r="O106" s="727"/>
      <c r="P106" s="727"/>
      <c r="Q106" s="727"/>
      <c r="R106" s="704"/>
      <c r="S106" s="705"/>
      <c r="T106" s="705"/>
      <c r="U106" s="705"/>
      <c r="V106" s="706"/>
      <c r="W106" s="77"/>
      <c r="X106" s="44"/>
      <c r="Y106" s="44"/>
      <c r="Z106" s="45"/>
      <c r="AA106" s="64"/>
    </row>
    <row r="107" spans="2:27" ht="37.5" customHeight="1">
      <c r="B107" s="50">
        <f t="shared" si="2"/>
        <v>68</v>
      </c>
      <c r="C107" s="63"/>
      <c r="D107" s="46"/>
      <c r="E107" s="46"/>
      <c r="F107" s="46"/>
      <c r="G107" s="46"/>
      <c r="H107" s="46"/>
      <c r="I107" s="46"/>
      <c r="J107" s="46"/>
      <c r="K107" s="46"/>
      <c r="L107" s="47"/>
      <c r="M107" s="727"/>
      <c r="N107" s="727"/>
      <c r="O107" s="727"/>
      <c r="P107" s="727"/>
      <c r="Q107" s="727"/>
      <c r="R107" s="704"/>
      <c r="S107" s="705"/>
      <c r="T107" s="705"/>
      <c r="U107" s="705"/>
      <c r="V107" s="706"/>
      <c r="W107" s="77"/>
      <c r="X107" s="44"/>
      <c r="Y107" s="44"/>
      <c r="Z107" s="45"/>
      <c r="AA107" s="64"/>
    </row>
    <row r="108" spans="2:27" ht="37.5" customHeight="1">
      <c r="B108" s="50">
        <f t="shared" si="2"/>
        <v>69</v>
      </c>
      <c r="C108" s="63"/>
      <c r="D108" s="46"/>
      <c r="E108" s="46"/>
      <c r="F108" s="46"/>
      <c r="G108" s="46"/>
      <c r="H108" s="46"/>
      <c r="I108" s="46"/>
      <c r="J108" s="46"/>
      <c r="K108" s="46"/>
      <c r="L108" s="47"/>
      <c r="M108" s="727"/>
      <c r="N108" s="727"/>
      <c r="O108" s="727"/>
      <c r="P108" s="727"/>
      <c r="Q108" s="727"/>
      <c r="R108" s="704"/>
      <c r="S108" s="705"/>
      <c r="T108" s="705"/>
      <c r="U108" s="705"/>
      <c r="V108" s="706"/>
      <c r="W108" s="77"/>
      <c r="X108" s="44"/>
      <c r="Y108" s="44"/>
      <c r="Z108" s="45"/>
      <c r="AA108" s="64"/>
    </row>
    <row r="109" spans="2:27" ht="37.5" customHeight="1">
      <c r="B109" s="50">
        <f t="shared" si="2"/>
        <v>70</v>
      </c>
      <c r="C109" s="63"/>
      <c r="D109" s="46"/>
      <c r="E109" s="46"/>
      <c r="F109" s="46"/>
      <c r="G109" s="46"/>
      <c r="H109" s="46"/>
      <c r="I109" s="46"/>
      <c r="J109" s="46"/>
      <c r="K109" s="46"/>
      <c r="L109" s="47"/>
      <c r="M109" s="727"/>
      <c r="N109" s="727"/>
      <c r="O109" s="727"/>
      <c r="P109" s="727"/>
      <c r="Q109" s="727"/>
      <c r="R109" s="704"/>
      <c r="S109" s="705"/>
      <c r="T109" s="705"/>
      <c r="U109" s="705"/>
      <c r="V109" s="706"/>
      <c r="W109" s="77"/>
      <c r="X109" s="44"/>
      <c r="Y109" s="44"/>
      <c r="Z109" s="45"/>
      <c r="AA109" s="64"/>
    </row>
    <row r="110" spans="2:27" ht="37.5" customHeight="1">
      <c r="B110" s="50">
        <f t="shared" si="2"/>
        <v>71</v>
      </c>
      <c r="C110" s="63"/>
      <c r="D110" s="46"/>
      <c r="E110" s="46"/>
      <c r="F110" s="46"/>
      <c r="G110" s="46"/>
      <c r="H110" s="46"/>
      <c r="I110" s="46"/>
      <c r="J110" s="46"/>
      <c r="K110" s="46"/>
      <c r="L110" s="47"/>
      <c r="M110" s="727"/>
      <c r="N110" s="727"/>
      <c r="O110" s="727"/>
      <c r="P110" s="727"/>
      <c r="Q110" s="727"/>
      <c r="R110" s="704"/>
      <c r="S110" s="705"/>
      <c r="T110" s="705"/>
      <c r="U110" s="705"/>
      <c r="V110" s="706"/>
      <c r="W110" s="77"/>
      <c r="X110" s="44"/>
      <c r="Y110" s="44"/>
      <c r="Z110" s="45"/>
      <c r="AA110" s="64"/>
    </row>
    <row r="111" spans="2:27" ht="37.5" customHeight="1">
      <c r="B111" s="50">
        <f t="shared" si="2"/>
        <v>72</v>
      </c>
      <c r="C111" s="63"/>
      <c r="D111" s="46"/>
      <c r="E111" s="46"/>
      <c r="F111" s="46"/>
      <c r="G111" s="46"/>
      <c r="H111" s="46"/>
      <c r="I111" s="46"/>
      <c r="J111" s="46"/>
      <c r="K111" s="46"/>
      <c r="L111" s="47"/>
      <c r="M111" s="727"/>
      <c r="N111" s="727"/>
      <c r="O111" s="727"/>
      <c r="P111" s="727"/>
      <c r="Q111" s="727"/>
      <c r="R111" s="704"/>
      <c r="S111" s="705"/>
      <c r="T111" s="705"/>
      <c r="U111" s="705"/>
      <c r="V111" s="706"/>
      <c r="W111" s="77"/>
      <c r="X111" s="44"/>
      <c r="Y111" s="44"/>
      <c r="Z111" s="45"/>
      <c r="AA111" s="64"/>
    </row>
    <row r="112" spans="2:27" ht="37.5" customHeight="1">
      <c r="B112" s="50">
        <f t="shared" si="2"/>
        <v>73</v>
      </c>
      <c r="C112" s="63"/>
      <c r="D112" s="46"/>
      <c r="E112" s="46"/>
      <c r="F112" s="46"/>
      <c r="G112" s="46"/>
      <c r="H112" s="46"/>
      <c r="I112" s="46"/>
      <c r="J112" s="46"/>
      <c r="K112" s="46"/>
      <c r="L112" s="47"/>
      <c r="M112" s="727"/>
      <c r="N112" s="727"/>
      <c r="O112" s="727"/>
      <c r="P112" s="727"/>
      <c r="Q112" s="727"/>
      <c r="R112" s="704"/>
      <c r="S112" s="705"/>
      <c r="T112" s="705"/>
      <c r="U112" s="705"/>
      <c r="V112" s="706"/>
      <c r="W112" s="77"/>
      <c r="X112" s="44"/>
      <c r="Y112" s="44"/>
      <c r="Z112" s="45"/>
      <c r="AA112" s="64"/>
    </row>
    <row r="113" spans="2:27" ht="37.5" customHeight="1">
      <c r="B113" s="50">
        <f t="shared" si="2"/>
        <v>74</v>
      </c>
      <c r="C113" s="63"/>
      <c r="D113" s="46"/>
      <c r="E113" s="46"/>
      <c r="F113" s="46"/>
      <c r="G113" s="46"/>
      <c r="H113" s="46"/>
      <c r="I113" s="46"/>
      <c r="J113" s="46"/>
      <c r="K113" s="46"/>
      <c r="L113" s="47"/>
      <c r="M113" s="727"/>
      <c r="N113" s="727"/>
      <c r="O113" s="727"/>
      <c r="P113" s="727"/>
      <c r="Q113" s="727"/>
      <c r="R113" s="704"/>
      <c r="S113" s="705"/>
      <c r="T113" s="705"/>
      <c r="U113" s="705"/>
      <c r="V113" s="706"/>
      <c r="W113" s="77"/>
      <c r="X113" s="44"/>
      <c r="Y113" s="44"/>
      <c r="Z113" s="45"/>
      <c r="AA113" s="64"/>
    </row>
    <row r="114" spans="2:27" ht="37.5" customHeight="1">
      <c r="B114" s="50">
        <f t="shared" si="2"/>
        <v>75</v>
      </c>
      <c r="C114" s="63"/>
      <c r="D114" s="46"/>
      <c r="E114" s="46"/>
      <c r="F114" s="46"/>
      <c r="G114" s="46"/>
      <c r="H114" s="46"/>
      <c r="I114" s="46"/>
      <c r="J114" s="46"/>
      <c r="K114" s="46"/>
      <c r="L114" s="47"/>
      <c r="M114" s="727"/>
      <c r="N114" s="727"/>
      <c r="O114" s="727"/>
      <c r="P114" s="727"/>
      <c r="Q114" s="727"/>
      <c r="R114" s="704"/>
      <c r="S114" s="705"/>
      <c r="T114" s="705"/>
      <c r="U114" s="705"/>
      <c r="V114" s="706"/>
      <c r="W114" s="77"/>
      <c r="X114" s="44"/>
      <c r="Y114" s="44"/>
      <c r="Z114" s="45"/>
      <c r="AA114" s="64"/>
    </row>
    <row r="115" spans="2:27" ht="37.5" customHeight="1">
      <c r="B115" s="50">
        <f t="shared" si="2"/>
        <v>76</v>
      </c>
      <c r="C115" s="63"/>
      <c r="D115" s="46"/>
      <c r="E115" s="46"/>
      <c r="F115" s="46"/>
      <c r="G115" s="46"/>
      <c r="H115" s="46"/>
      <c r="I115" s="46"/>
      <c r="J115" s="46"/>
      <c r="K115" s="46"/>
      <c r="L115" s="47"/>
      <c r="M115" s="727"/>
      <c r="N115" s="727"/>
      <c r="O115" s="727"/>
      <c r="P115" s="727"/>
      <c r="Q115" s="727"/>
      <c r="R115" s="704"/>
      <c r="S115" s="705"/>
      <c r="T115" s="705"/>
      <c r="U115" s="705"/>
      <c r="V115" s="706"/>
      <c r="W115" s="77"/>
      <c r="X115" s="44"/>
      <c r="Y115" s="44"/>
      <c r="Z115" s="45"/>
      <c r="AA115" s="64"/>
    </row>
    <row r="116" spans="2:27" ht="37.5" customHeight="1">
      <c r="B116" s="50">
        <f t="shared" si="2"/>
        <v>77</v>
      </c>
      <c r="C116" s="63"/>
      <c r="D116" s="46"/>
      <c r="E116" s="46"/>
      <c r="F116" s="46"/>
      <c r="G116" s="46"/>
      <c r="H116" s="46"/>
      <c r="I116" s="46"/>
      <c r="J116" s="46"/>
      <c r="K116" s="46"/>
      <c r="L116" s="47"/>
      <c r="M116" s="727"/>
      <c r="N116" s="727"/>
      <c r="O116" s="727"/>
      <c r="P116" s="727"/>
      <c r="Q116" s="727"/>
      <c r="R116" s="704"/>
      <c r="S116" s="705"/>
      <c r="T116" s="705"/>
      <c r="U116" s="705"/>
      <c r="V116" s="706"/>
      <c r="W116" s="77"/>
      <c r="X116" s="44"/>
      <c r="Y116" s="44"/>
      <c r="Z116" s="45"/>
      <c r="AA116" s="64"/>
    </row>
    <row r="117" spans="2:27" ht="37.5" customHeight="1">
      <c r="B117" s="50">
        <f t="shared" si="2"/>
        <v>78</v>
      </c>
      <c r="C117" s="63"/>
      <c r="D117" s="46"/>
      <c r="E117" s="46"/>
      <c r="F117" s="46"/>
      <c r="G117" s="46"/>
      <c r="H117" s="46"/>
      <c r="I117" s="46"/>
      <c r="J117" s="46"/>
      <c r="K117" s="46"/>
      <c r="L117" s="47"/>
      <c r="M117" s="727"/>
      <c r="N117" s="727"/>
      <c r="O117" s="727"/>
      <c r="P117" s="727"/>
      <c r="Q117" s="727"/>
      <c r="R117" s="704"/>
      <c r="S117" s="705"/>
      <c r="T117" s="705"/>
      <c r="U117" s="705"/>
      <c r="V117" s="706"/>
      <c r="W117" s="77"/>
      <c r="X117" s="44"/>
      <c r="Y117" s="44"/>
      <c r="Z117" s="45"/>
      <c r="AA117" s="64"/>
    </row>
    <row r="118" spans="2:27" ht="37.5" customHeight="1">
      <c r="B118" s="50">
        <f t="shared" si="2"/>
        <v>79</v>
      </c>
      <c r="C118" s="63"/>
      <c r="D118" s="46"/>
      <c r="E118" s="46"/>
      <c r="F118" s="46"/>
      <c r="G118" s="46"/>
      <c r="H118" s="46"/>
      <c r="I118" s="46"/>
      <c r="J118" s="46"/>
      <c r="K118" s="46"/>
      <c r="L118" s="47"/>
      <c r="M118" s="727"/>
      <c r="N118" s="727"/>
      <c r="O118" s="727"/>
      <c r="P118" s="727"/>
      <c r="Q118" s="727"/>
      <c r="R118" s="704"/>
      <c r="S118" s="705"/>
      <c r="T118" s="705"/>
      <c r="U118" s="705"/>
      <c r="V118" s="706"/>
      <c r="W118" s="77"/>
      <c r="X118" s="44"/>
      <c r="Y118" s="44"/>
      <c r="Z118" s="45"/>
      <c r="AA118" s="64"/>
    </row>
    <row r="119" spans="2:27" ht="37.5" customHeight="1">
      <c r="B119" s="50">
        <f t="shared" si="2"/>
        <v>80</v>
      </c>
      <c r="C119" s="63"/>
      <c r="D119" s="46"/>
      <c r="E119" s="46"/>
      <c r="F119" s="46"/>
      <c r="G119" s="46"/>
      <c r="H119" s="46"/>
      <c r="I119" s="46"/>
      <c r="J119" s="46"/>
      <c r="K119" s="46"/>
      <c r="L119" s="47"/>
      <c r="M119" s="727"/>
      <c r="N119" s="727"/>
      <c r="O119" s="727"/>
      <c r="P119" s="727"/>
      <c r="Q119" s="727"/>
      <c r="R119" s="704"/>
      <c r="S119" s="705"/>
      <c r="T119" s="705"/>
      <c r="U119" s="705"/>
      <c r="V119" s="706"/>
      <c r="W119" s="77"/>
      <c r="X119" s="44"/>
      <c r="Y119" s="44"/>
      <c r="Z119" s="45"/>
      <c r="AA119" s="64"/>
    </row>
    <row r="120" spans="2:27" ht="37.5" customHeight="1">
      <c r="B120" s="50">
        <f t="shared" si="2"/>
        <v>81</v>
      </c>
      <c r="C120" s="63"/>
      <c r="D120" s="46"/>
      <c r="E120" s="46"/>
      <c r="F120" s="46"/>
      <c r="G120" s="46"/>
      <c r="H120" s="46"/>
      <c r="I120" s="46"/>
      <c r="J120" s="46"/>
      <c r="K120" s="46"/>
      <c r="L120" s="47"/>
      <c r="M120" s="727"/>
      <c r="N120" s="727"/>
      <c r="O120" s="727"/>
      <c r="P120" s="727"/>
      <c r="Q120" s="727"/>
      <c r="R120" s="704"/>
      <c r="S120" s="705"/>
      <c r="T120" s="705"/>
      <c r="U120" s="705"/>
      <c r="V120" s="706"/>
      <c r="W120" s="77"/>
      <c r="X120" s="44"/>
      <c r="Y120" s="44"/>
      <c r="Z120" s="45"/>
      <c r="AA120" s="64"/>
    </row>
    <row r="121" spans="2:27" ht="37.5" customHeight="1">
      <c r="B121" s="50">
        <f t="shared" si="2"/>
        <v>82</v>
      </c>
      <c r="C121" s="63"/>
      <c r="D121" s="46"/>
      <c r="E121" s="46"/>
      <c r="F121" s="46"/>
      <c r="G121" s="46"/>
      <c r="H121" s="46"/>
      <c r="I121" s="46"/>
      <c r="J121" s="46"/>
      <c r="K121" s="46"/>
      <c r="L121" s="47"/>
      <c r="M121" s="727"/>
      <c r="N121" s="727"/>
      <c r="O121" s="727"/>
      <c r="P121" s="727"/>
      <c r="Q121" s="727"/>
      <c r="R121" s="704"/>
      <c r="S121" s="705"/>
      <c r="T121" s="705"/>
      <c r="U121" s="705"/>
      <c r="V121" s="706"/>
      <c r="W121" s="77"/>
      <c r="X121" s="44"/>
      <c r="Y121" s="44"/>
      <c r="Z121" s="45"/>
      <c r="AA121" s="64"/>
    </row>
    <row r="122" spans="2:27" ht="37.5" customHeight="1">
      <c r="B122" s="50">
        <f t="shared" si="2"/>
        <v>83</v>
      </c>
      <c r="C122" s="63"/>
      <c r="D122" s="46"/>
      <c r="E122" s="46"/>
      <c r="F122" s="46"/>
      <c r="G122" s="46"/>
      <c r="H122" s="46"/>
      <c r="I122" s="46"/>
      <c r="J122" s="46"/>
      <c r="K122" s="46"/>
      <c r="L122" s="47"/>
      <c r="M122" s="727"/>
      <c r="N122" s="727"/>
      <c r="O122" s="727"/>
      <c r="P122" s="727"/>
      <c r="Q122" s="727"/>
      <c r="R122" s="704"/>
      <c r="S122" s="705"/>
      <c r="T122" s="705"/>
      <c r="U122" s="705"/>
      <c r="V122" s="706"/>
      <c r="W122" s="77"/>
      <c r="X122" s="44"/>
      <c r="Y122" s="44"/>
      <c r="Z122" s="45"/>
      <c r="AA122" s="64"/>
    </row>
    <row r="123" spans="2:27" ht="37.5" customHeight="1">
      <c r="B123" s="50">
        <f t="shared" si="2"/>
        <v>84</v>
      </c>
      <c r="C123" s="63"/>
      <c r="D123" s="46"/>
      <c r="E123" s="46"/>
      <c r="F123" s="46"/>
      <c r="G123" s="46"/>
      <c r="H123" s="46"/>
      <c r="I123" s="46"/>
      <c r="J123" s="46"/>
      <c r="K123" s="46"/>
      <c r="L123" s="47"/>
      <c r="M123" s="727"/>
      <c r="N123" s="727"/>
      <c r="O123" s="727"/>
      <c r="P123" s="727"/>
      <c r="Q123" s="727"/>
      <c r="R123" s="704"/>
      <c r="S123" s="705"/>
      <c r="T123" s="705"/>
      <c r="U123" s="705"/>
      <c r="V123" s="706"/>
      <c r="W123" s="77"/>
      <c r="X123" s="44"/>
      <c r="Y123" s="44"/>
      <c r="Z123" s="45"/>
      <c r="AA123" s="64"/>
    </row>
    <row r="124" spans="2:27" ht="37.5" customHeight="1">
      <c r="B124" s="50">
        <f t="shared" si="2"/>
        <v>85</v>
      </c>
      <c r="C124" s="63"/>
      <c r="D124" s="46"/>
      <c r="E124" s="46"/>
      <c r="F124" s="46"/>
      <c r="G124" s="46"/>
      <c r="H124" s="46"/>
      <c r="I124" s="46"/>
      <c r="J124" s="46"/>
      <c r="K124" s="46"/>
      <c r="L124" s="47"/>
      <c r="M124" s="727"/>
      <c r="N124" s="727"/>
      <c r="O124" s="727"/>
      <c r="P124" s="727"/>
      <c r="Q124" s="727"/>
      <c r="R124" s="704"/>
      <c r="S124" s="705"/>
      <c r="T124" s="705"/>
      <c r="U124" s="705"/>
      <c r="V124" s="706"/>
      <c r="W124" s="77"/>
      <c r="X124" s="44"/>
      <c r="Y124" s="44"/>
      <c r="Z124" s="45"/>
      <c r="AA124" s="64"/>
    </row>
    <row r="125" spans="2:27" ht="37.5" customHeight="1">
      <c r="B125" s="50">
        <f aca="true" t="shared" si="3" ref="B125:B130">B124+1</f>
        <v>86</v>
      </c>
      <c r="C125" s="63"/>
      <c r="D125" s="46"/>
      <c r="E125" s="46"/>
      <c r="F125" s="46"/>
      <c r="G125" s="46"/>
      <c r="H125" s="46"/>
      <c r="I125" s="46"/>
      <c r="J125" s="46"/>
      <c r="K125" s="46"/>
      <c r="L125" s="47"/>
      <c r="M125" s="727"/>
      <c r="N125" s="727"/>
      <c r="O125" s="727"/>
      <c r="P125" s="727"/>
      <c r="Q125" s="727"/>
      <c r="R125" s="704"/>
      <c r="S125" s="705"/>
      <c r="T125" s="705"/>
      <c r="U125" s="705"/>
      <c r="V125" s="706"/>
      <c r="W125" s="77"/>
      <c r="X125" s="44"/>
      <c r="Y125" s="44"/>
      <c r="Z125" s="45"/>
      <c r="AA125" s="64"/>
    </row>
    <row r="126" spans="2:27" ht="37.5" customHeight="1">
      <c r="B126" s="50">
        <f t="shared" si="3"/>
        <v>87</v>
      </c>
      <c r="C126" s="63"/>
      <c r="D126" s="46"/>
      <c r="E126" s="46"/>
      <c r="F126" s="46"/>
      <c r="G126" s="46"/>
      <c r="H126" s="46"/>
      <c r="I126" s="46"/>
      <c r="J126" s="46"/>
      <c r="K126" s="46"/>
      <c r="L126" s="47"/>
      <c r="M126" s="727"/>
      <c r="N126" s="727"/>
      <c r="O126" s="727"/>
      <c r="P126" s="727"/>
      <c r="Q126" s="727"/>
      <c r="R126" s="704"/>
      <c r="S126" s="705"/>
      <c r="T126" s="705"/>
      <c r="U126" s="705"/>
      <c r="V126" s="706"/>
      <c r="W126" s="77"/>
      <c r="X126" s="44"/>
      <c r="Y126" s="44"/>
      <c r="Z126" s="45"/>
      <c r="AA126" s="64"/>
    </row>
    <row r="127" spans="2:27" ht="37.5" customHeight="1">
      <c r="B127" s="50">
        <f t="shared" si="3"/>
        <v>88</v>
      </c>
      <c r="C127" s="63"/>
      <c r="D127" s="46"/>
      <c r="E127" s="46"/>
      <c r="F127" s="46"/>
      <c r="G127" s="46"/>
      <c r="H127" s="46"/>
      <c r="I127" s="46"/>
      <c r="J127" s="46"/>
      <c r="K127" s="46"/>
      <c r="L127" s="47"/>
      <c r="M127" s="727"/>
      <c r="N127" s="727"/>
      <c r="O127" s="727"/>
      <c r="P127" s="727"/>
      <c r="Q127" s="727"/>
      <c r="R127" s="704"/>
      <c r="S127" s="705"/>
      <c r="T127" s="705"/>
      <c r="U127" s="705"/>
      <c r="V127" s="706"/>
      <c r="W127" s="77"/>
      <c r="X127" s="44"/>
      <c r="Y127" s="44"/>
      <c r="Z127" s="45"/>
      <c r="AA127" s="64"/>
    </row>
    <row r="128" spans="2:27" ht="37.5" customHeight="1">
      <c r="B128" s="50">
        <f t="shared" si="3"/>
        <v>89</v>
      </c>
      <c r="C128" s="63"/>
      <c r="D128" s="46"/>
      <c r="E128" s="46"/>
      <c r="F128" s="46"/>
      <c r="G128" s="46"/>
      <c r="H128" s="46"/>
      <c r="I128" s="46"/>
      <c r="J128" s="46"/>
      <c r="K128" s="46"/>
      <c r="L128" s="47"/>
      <c r="M128" s="727"/>
      <c r="N128" s="727"/>
      <c r="O128" s="727"/>
      <c r="P128" s="727"/>
      <c r="Q128" s="727"/>
      <c r="R128" s="704"/>
      <c r="S128" s="705"/>
      <c r="T128" s="705"/>
      <c r="U128" s="705"/>
      <c r="V128" s="706"/>
      <c r="W128" s="77"/>
      <c r="X128" s="44"/>
      <c r="Y128" s="44"/>
      <c r="Z128" s="45"/>
      <c r="AA128" s="64"/>
    </row>
    <row r="129" spans="2:27" ht="37.5" customHeight="1">
      <c r="B129" s="50">
        <f t="shared" si="3"/>
        <v>90</v>
      </c>
      <c r="C129" s="63"/>
      <c r="D129" s="46"/>
      <c r="E129" s="46"/>
      <c r="F129" s="46"/>
      <c r="G129" s="46"/>
      <c r="H129" s="46"/>
      <c r="I129" s="46"/>
      <c r="J129" s="46"/>
      <c r="K129" s="46"/>
      <c r="L129" s="47"/>
      <c r="M129" s="727"/>
      <c r="N129" s="727"/>
      <c r="O129" s="727"/>
      <c r="P129" s="727"/>
      <c r="Q129" s="727"/>
      <c r="R129" s="704"/>
      <c r="S129" s="705"/>
      <c r="T129" s="705"/>
      <c r="U129" s="705"/>
      <c r="V129" s="706"/>
      <c r="W129" s="77"/>
      <c r="X129" s="44"/>
      <c r="Y129" s="44"/>
      <c r="Z129" s="45"/>
      <c r="AA129" s="64"/>
    </row>
    <row r="130" spans="2:27" ht="37.5" customHeight="1">
      <c r="B130" s="50">
        <f t="shared" si="3"/>
        <v>91</v>
      </c>
      <c r="C130" s="63"/>
      <c r="D130" s="46"/>
      <c r="E130" s="46"/>
      <c r="F130" s="46"/>
      <c r="G130" s="46"/>
      <c r="H130" s="46"/>
      <c r="I130" s="46"/>
      <c r="J130" s="46"/>
      <c r="K130" s="46"/>
      <c r="L130" s="47"/>
      <c r="M130" s="727"/>
      <c r="N130" s="727"/>
      <c r="O130" s="727"/>
      <c r="P130" s="727"/>
      <c r="Q130" s="727"/>
      <c r="R130" s="704"/>
      <c r="S130" s="705"/>
      <c r="T130" s="705"/>
      <c r="U130" s="705"/>
      <c r="V130" s="706"/>
      <c r="W130" s="77"/>
      <c r="X130" s="44"/>
      <c r="Y130" s="44"/>
      <c r="Z130" s="45"/>
      <c r="AA130" s="64"/>
    </row>
    <row r="131" spans="2:27" ht="37.5" customHeight="1">
      <c r="B131" s="50">
        <f>B130+1</f>
        <v>92</v>
      </c>
      <c r="C131" s="63"/>
      <c r="D131" s="46"/>
      <c r="E131" s="46"/>
      <c r="F131" s="46"/>
      <c r="G131" s="46"/>
      <c r="H131" s="46"/>
      <c r="I131" s="46"/>
      <c r="J131" s="46"/>
      <c r="K131" s="46"/>
      <c r="L131" s="47"/>
      <c r="M131" s="727"/>
      <c r="N131" s="727"/>
      <c r="O131" s="727"/>
      <c r="P131" s="727"/>
      <c r="Q131" s="727"/>
      <c r="R131" s="704"/>
      <c r="S131" s="705"/>
      <c r="T131" s="705"/>
      <c r="U131" s="705"/>
      <c r="V131" s="706"/>
      <c r="W131" s="77"/>
      <c r="X131" s="44"/>
      <c r="Y131" s="44"/>
      <c r="Z131" s="45"/>
      <c r="AA131" s="64"/>
    </row>
    <row r="132" spans="2:27" ht="37.5" customHeight="1" thickBot="1">
      <c r="B132" s="50">
        <f>B131+1</f>
        <v>93</v>
      </c>
      <c r="C132" s="65"/>
      <c r="D132" s="66"/>
      <c r="E132" s="66"/>
      <c r="F132" s="66"/>
      <c r="G132" s="66"/>
      <c r="H132" s="66"/>
      <c r="I132" s="66"/>
      <c r="J132" s="66"/>
      <c r="K132" s="66"/>
      <c r="L132" s="67"/>
      <c r="M132" s="733"/>
      <c r="N132" s="733"/>
      <c r="O132" s="733"/>
      <c r="P132" s="733"/>
      <c r="Q132" s="733"/>
      <c r="R132" s="692"/>
      <c r="S132" s="693"/>
      <c r="T132" s="693"/>
      <c r="U132" s="693"/>
      <c r="V132" s="694"/>
      <c r="W132" s="78"/>
      <c r="X132" s="68"/>
      <c r="Y132" s="68"/>
      <c r="Z132" s="69"/>
      <c r="AA132" s="70"/>
    </row>
    <row r="133" ht="4.5" customHeight="1">
      <c r="A133" s="49"/>
    </row>
    <row r="134" spans="2:27" ht="28.5" customHeight="1">
      <c r="B134" s="74"/>
      <c r="C134" s="725"/>
      <c r="D134" s="725"/>
      <c r="E134" s="725"/>
      <c r="F134" s="725"/>
      <c r="G134" s="725"/>
      <c r="H134" s="725"/>
      <c r="I134" s="725"/>
      <c r="J134" s="725"/>
      <c r="K134" s="725"/>
      <c r="L134" s="725"/>
      <c r="M134" s="725"/>
      <c r="N134" s="725"/>
      <c r="O134" s="725"/>
      <c r="P134" s="725"/>
      <c r="Q134" s="725"/>
      <c r="R134" s="725"/>
      <c r="S134" s="725"/>
      <c r="T134" s="725"/>
      <c r="U134" s="725"/>
      <c r="V134" s="725"/>
      <c r="W134" s="725"/>
      <c r="X134" s="725"/>
      <c r="Y134" s="725"/>
      <c r="Z134" s="725"/>
      <c r="AA134" s="725"/>
    </row>
    <row r="135" spans="20:25" ht="19.5" customHeight="1">
      <c r="T135" s="8"/>
      <c r="U135" s="8"/>
      <c r="V135" s="8"/>
      <c r="W135" s="8"/>
      <c r="X135" s="8"/>
      <c r="Y135" s="8"/>
    </row>
    <row r="136" spans="20:25" ht="19.5" customHeight="1">
      <c r="T136" s="8"/>
      <c r="U136" s="8"/>
      <c r="V136" s="8"/>
      <c r="W136" s="8"/>
      <c r="X136" s="8"/>
      <c r="Y136" s="8"/>
    </row>
    <row r="137" spans="20:25" ht="19.5" customHeight="1">
      <c r="T137" s="8"/>
      <c r="U137" s="8"/>
      <c r="V137" s="8"/>
      <c r="W137" s="8"/>
      <c r="X137" s="8"/>
      <c r="Y137" s="8"/>
    </row>
    <row r="138" spans="20:25" ht="19.5" customHeight="1">
      <c r="T138" s="8"/>
      <c r="U138" s="8"/>
      <c r="V138" s="71"/>
      <c r="W138" s="71"/>
      <c r="X138" s="8"/>
      <c r="Y138" s="8"/>
    </row>
    <row r="139" spans="20:25" ht="19.5" customHeight="1">
      <c r="T139" s="8"/>
      <c r="U139" s="8"/>
      <c r="V139" s="72"/>
      <c r="W139" s="72"/>
      <c r="X139" s="8"/>
      <c r="Y139" s="8"/>
    </row>
    <row r="140" spans="20:25" ht="19.5" customHeight="1">
      <c r="T140" s="8"/>
      <c r="U140" s="8"/>
      <c r="V140" s="73"/>
      <c r="W140" s="73"/>
      <c r="X140" s="8"/>
      <c r="Y140" s="8"/>
    </row>
    <row r="141" spans="20:25" ht="19.5" customHeight="1">
      <c r="T141" s="8"/>
      <c r="U141" s="8"/>
      <c r="V141" s="8"/>
      <c r="W141" s="8"/>
      <c r="X141" s="8"/>
      <c r="Y141" s="8"/>
    </row>
  </sheetData>
  <sheetProtection/>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dataValidations count="1">
    <dataValidation type="list" allowBlank="1" showInputMessage="1" showErrorMessage="1" sqref="Y33:Y132">
      <formula1>サービス名</formula1>
    </dataValidation>
  </dataValidations>
  <hyperlinks>
    <hyperlink ref="M26" r:id="rId1" display="aaa@aaa.aa.jp"/>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5" r:id="rId3"/>
  <drawing r:id="rId2"/>
</worksheet>
</file>

<file path=xl/worksheets/sheet3.xml><?xml version="1.0" encoding="utf-8"?>
<worksheet xmlns="http://schemas.openxmlformats.org/spreadsheetml/2006/main" xmlns:r="http://schemas.openxmlformats.org/officeDocument/2006/relationships">
  <dimension ref="A1:AX264"/>
  <sheetViews>
    <sheetView view="pageBreakPreview" zoomScale="150" zoomScaleNormal="120" zoomScaleSheetLayoutView="150" zoomScalePageLayoutView="0" workbookViewId="0" topLeftCell="A190">
      <selection activeCell="D197" sqref="D197:E197"/>
    </sheetView>
  </sheetViews>
  <sheetFormatPr defaultColWidth="9.00390625" defaultRowHeight="13.5"/>
  <cols>
    <col min="1" max="1" width="2.50390625" style="110" customWidth="1"/>
    <col min="2" max="6" width="2.75390625" style="110" customWidth="1"/>
    <col min="7" max="35" width="2.50390625" style="110" customWidth="1"/>
    <col min="36" max="36" width="2.50390625" style="112" customWidth="1"/>
    <col min="37" max="37" width="4.125" style="110" customWidth="1"/>
    <col min="38" max="43" width="9.25390625" style="110" customWidth="1"/>
    <col min="44" max="44" width="9.75390625" style="110" bestFit="1" customWidth="1"/>
    <col min="45" max="16384" width="9.00390625" style="110" customWidth="1"/>
  </cols>
  <sheetData>
    <row r="1" spans="1:36" ht="14.25" customHeight="1">
      <c r="A1" s="109" t="s">
        <v>285</v>
      </c>
      <c r="Y1" s="850" t="s">
        <v>176</v>
      </c>
      <c r="Z1" s="850"/>
      <c r="AA1" s="850"/>
      <c r="AB1" s="850"/>
      <c r="AC1" s="850">
        <f>IF('基本情報入力シート'!C11="","",'基本情報入力シート'!C11)</f>
      </c>
      <c r="AD1" s="850"/>
      <c r="AE1" s="850"/>
      <c r="AF1" s="850"/>
      <c r="AG1" s="850"/>
      <c r="AH1" s="850"/>
      <c r="AI1" s="850"/>
      <c r="AJ1" s="850"/>
    </row>
    <row r="2" spans="25:35" ht="14.25" customHeight="1">
      <c r="Y2" s="111"/>
      <c r="Z2" s="111"/>
      <c r="AA2" s="111"/>
      <c r="AB2" s="111"/>
      <c r="AC2" s="111"/>
      <c r="AD2" s="111"/>
      <c r="AE2" s="111"/>
      <c r="AF2" s="111"/>
      <c r="AG2" s="111"/>
      <c r="AH2" s="111"/>
      <c r="AI2" s="111"/>
    </row>
    <row r="3" ht="6" customHeight="1">
      <c r="A3" s="109"/>
    </row>
    <row r="4" spans="2:36" ht="16.5"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4" t="s">
        <v>130</v>
      </c>
      <c r="AD4" s="865">
        <v>2</v>
      </c>
      <c r="AE4" s="865"/>
      <c r="AF4" s="113" t="s">
        <v>21</v>
      </c>
      <c r="AG4" s="113"/>
      <c r="AH4" s="113"/>
      <c r="AI4" s="113"/>
      <c r="AJ4" s="115"/>
    </row>
    <row r="5" ht="6" customHeight="1"/>
    <row r="6" spans="1:36" ht="15" customHeight="1">
      <c r="A6" s="116" t="s">
        <v>297</v>
      </c>
      <c r="R6" s="111"/>
      <c r="S6" s="111"/>
      <c r="T6" s="111"/>
      <c r="U6" s="111"/>
      <c r="V6" s="111"/>
      <c r="W6" s="111"/>
      <c r="X6" s="111"/>
      <c r="Y6" s="111"/>
      <c r="Z6" s="111"/>
      <c r="AA6" s="117"/>
      <c r="AB6" s="117"/>
      <c r="AC6" s="118"/>
      <c r="AD6" s="118"/>
      <c r="AE6" s="118"/>
      <c r="AF6" s="118"/>
      <c r="AG6" s="118"/>
      <c r="AH6" s="118"/>
      <c r="AI6" s="118"/>
      <c r="AJ6" s="119"/>
    </row>
    <row r="7" ht="6" customHeight="1"/>
    <row r="8" spans="1:36" s="120" customFormat="1" ht="12">
      <c r="A8" s="1027" t="s">
        <v>241</v>
      </c>
      <c r="B8" s="1028"/>
      <c r="C8" s="1028"/>
      <c r="D8" s="1028"/>
      <c r="E8" s="1028"/>
      <c r="F8" s="1029"/>
      <c r="G8" s="1030" t="str">
        <f>IF('基本情報入力シート'!M15="","",'基本情報入力シート'!M15)</f>
        <v>○○ケアサービス</v>
      </c>
      <c r="H8" s="1030"/>
      <c r="I8" s="1030"/>
      <c r="J8" s="1030"/>
      <c r="K8" s="1030"/>
      <c r="L8" s="1030"/>
      <c r="M8" s="1030"/>
      <c r="N8" s="1030"/>
      <c r="O8" s="1030"/>
      <c r="P8" s="1030"/>
      <c r="Q8" s="1030"/>
      <c r="R8" s="1030"/>
      <c r="S8" s="1030"/>
      <c r="T8" s="1030"/>
      <c r="U8" s="1030"/>
      <c r="V8" s="1030"/>
      <c r="W8" s="1030"/>
      <c r="X8" s="1030"/>
      <c r="Y8" s="1030"/>
      <c r="Z8" s="1030"/>
      <c r="AA8" s="1030"/>
      <c r="AB8" s="1030"/>
      <c r="AC8" s="1030"/>
      <c r="AD8" s="1030"/>
      <c r="AE8" s="1030"/>
      <c r="AF8" s="1030"/>
      <c r="AG8" s="1030"/>
      <c r="AH8" s="1030"/>
      <c r="AI8" s="1030"/>
      <c r="AJ8" s="1031"/>
    </row>
    <row r="9" spans="1:36" s="120" customFormat="1" ht="25.5" customHeight="1">
      <c r="A9" s="982" t="s">
        <v>240</v>
      </c>
      <c r="B9" s="983"/>
      <c r="C9" s="983"/>
      <c r="D9" s="983"/>
      <c r="E9" s="983"/>
      <c r="F9" s="830"/>
      <c r="G9" s="1032" t="str">
        <f>IF('基本情報入力シート'!M16="","",'基本情報入力シート'!M16)</f>
        <v>○○ケアサービス</v>
      </c>
      <c r="H9" s="1032"/>
      <c r="I9" s="1032"/>
      <c r="J9" s="1032"/>
      <c r="K9" s="1032"/>
      <c r="L9" s="1032"/>
      <c r="M9" s="1032"/>
      <c r="N9" s="1032"/>
      <c r="O9" s="1032"/>
      <c r="P9" s="1032"/>
      <c r="Q9" s="1032"/>
      <c r="R9" s="1032"/>
      <c r="S9" s="1032"/>
      <c r="T9" s="1032"/>
      <c r="U9" s="1032"/>
      <c r="V9" s="1032"/>
      <c r="W9" s="1032"/>
      <c r="X9" s="1032"/>
      <c r="Y9" s="1032"/>
      <c r="Z9" s="1032"/>
      <c r="AA9" s="1032"/>
      <c r="AB9" s="1032"/>
      <c r="AC9" s="1032"/>
      <c r="AD9" s="1032"/>
      <c r="AE9" s="1032"/>
      <c r="AF9" s="1032"/>
      <c r="AG9" s="1032"/>
      <c r="AH9" s="1032"/>
      <c r="AI9" s="1032"/>
      <c r="AJ9" s="1033"/>
    </row>
    <row r="10" spans="1:36" s="120" customFormat="1" ht="12.75" customHeight="1">
      <c r="A10" s="1045" t="s">
        <v>244</v>
      </c>
      <c r="B10" s="1046"/>
      <c r="C10" s="1046"/>
      <c r="D10" s="1046"/>
      <c r="E10" s="1046"/>
      <c r="F10" s="1047"/>
      <c r="G10" s="121" t="s">
        <v>8</v>
      </c>
      <c r="H10" s="866" t="str">
        <f>IF('基本情報入力シート'!AC17="","",'基本情報入力シート'!AC17)</f>
        <v>633－0292</v>
      </c>
      <c r="I10" s="866"/>
      <c r="J10" s="866"/>
      <c r="K10" s="866"/>
      <c r="L10" s="866"/>
      <c r="M10" s="122"/>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4"/>
    </row>
    <row r="11" spans="1:36" s="120" customFormat="1" ht="16.5" customHeight="1">
      <c r="A11" s="984"/>
      <c r="B11" s="985"/>
      <c r="C11" s="985"/>
      <c r="D11" s="985"/>
      <c r="E11" s="985"/>
      <c r="F11" s="986"/>
      <c r="G11" s="1041" t="str">
        <f>IF('基本情報入力シート'!M18="","",'基本情報入力シート'!M18)</f>
        <v>宇陀市榛原下井足１７番地の３</v>
      </c>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3"/>
    </row>
    <row r="12" spans="1:36" s="120" customFormat="1" ht="16.5" customHeight="1">
      <c r="A12" s="984"/>
      <c r="B12" s="985"/>
      <c r="C12" s="985"/>
      <c r="D12" s="985"/>
      <c r="E12" s="985"/>
      <c r="F12" s="986"/>
      <c r="G12" s="1044">
        <f>IF('基本情報入力シート'!M19="","",'基本情報入力シート'!M19)</f>
      </c>
      <c r="H12" s="1039"/>
      <c r="I12" s="1039"/>
      <c r="J12" s="1039"/>
      <c r="K12" s="1039"/>
      <c r="L12" s="1039"/>
      <c r="M12" s="1039"/>
      <c r="N12" s="1039"/>
      <c r="O12" s="1039"/>
      <c r="P12" s="1039"/>
      <c r="Q12" s="1039"/>
      <c r="R12" s="1039"/>
      <c r="S12" s="1039"/>
      <c r="T12" s="1039"/>
      <c r="U12" s="1039"/>
      <c r="V12" s="1039"/>
      <c r="W12" s="1039"/>
      <c r="X12" s="1039"/>
      <c r="Y12" s="1039"/>
      <c r="Z12" s="1039"/>
      <c r="AA12" s="1039"/>
      <c r="AB12" s="1039"/>
      <c r="AC12" s="1039"/>
      <c r="AD12" s="1039"/>
      <c r="AE12" s="1039"/>
      <c r="AF12" s="1039"/>
      <c r="AG12" s="1039"/>
      <c r="AH12" s="1039"/>
      <c r="AI12" s="1039"/>
      <c r="AJ12" s="1040"/>
    </row>
    <row r="13" spans="1:36" s="120" customFormat="1" ht="12">
      <c r="A13" s="1048" t="s">
        <v>241</v>
      </c>
      <c r="B13" s="1049"/>
      <c r="C13" s="1049"/>
      <c r="D13" s="1049"/>
      <c r="E13" s="1049"/>
      <c r="F13" s="1050"/>
      <c r="G13" s="1037" t="str">
        <f>IF('基本情報入力シート'!M22="","",'基本情報入力シート'!M22)</f>
        <v>ウダ　タロウ</v>
      </c>
      <c r="H13" s="1037"/>
      <c r="I13" s="1037"/>
      <c r="J13" s="1037"/>
      <c r="K13" s="1037"/>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8"/>
    </row>
    <row r="14" spans="1:36" s="120" customFormat="1" ht="25.5" customHeight="1">
      <c r="A14" s="984" t="s">
        <v>239</v>
      </c>
      <c r="B14" s="985"/>
      <c r="C14" s="985"/>
      <c r="D14" s="985"/>
      <c r="E14" s="985"/>
      <c r="F14" s="986"/>
      <c r="G14" s="1039" t="str">
        <f>IF('基本情報入力シート'!M23="","",'基本情報入力シート'!M23)</f>
        <v>宇陀　太郎</v>
      </c>
      <c r="H14" s="1039"/>
      <c r="I14" s="1039"/>
      <c r="J14" s="1039"/>
      <c r="K14" s="1039"/>
      <c r="L14" s="1039"/>
      <c r="M14" s="1039"/>
      <c r="N14" s="1039"/>
      <c r="O14" s="1039"/>
      <c r="P14" s="1039"/>
      <c r="Q14" s="1039"/>
      <c r="R14" s="1039"/>
      <c r="S14" s="1039"/>
      <c r="T14" s="1039"/>
      <c r="U14" s="1039"/>
      <c r="V14" s="1039"/>
      <c r="W14" s="1039"/>
      <c r="X14" s="1039"/>
      <c r="Y14" s="1039"/>
      <c r="Z14" s="1039"/>
      <c r="AA14" s="1039"/>
      <c r="AB14" s="1039"/>
      <c r="AC14" s="1039"/>
      <c r="AD14" s="1039"/>
      <c r="AE14" s="1039"/>
      <c r="AF14" s="1039"/>
      <c r="AG14" s="1039"/>
      <c r="AH14" s="1039"/>
      <c r="AI14" s="1039"/>
      <c r="AJ14" s="1040"/>
    </row>
    <row r="15" spans="1:46" s="120" customFormat="1" ht="15" customHeight="1">
      <c r="A15" s="1034" t="s">
        <v>243</v>
      </c>
      <c r="B15" s="1034"/>
      <c r="C15" s="1034"/>
      <c r="D15" s="1034"/>
      <c r="E15" s="1034"/>
      <c r="F15" s="1034"/>
      <c r="G15" s="821" t="s">
        <v>0</v>
      </c>
      <c r="H15" s="850"/>
      <c r="I15" s="850"/>
      <c r="J15" s="850"/>
      <c r="K15" s="1035" t="str">
        <f>IF('基本情報入力シート'!M24="","",'基本情報入力シート'!M24)</f>
        <v>０７４５－８２－８０００</v>
      </c>
      <c r="L15" s="1035"/>
      <c r="M15" s="1035"/>
      <c r="N15" s="1035"/>
      <c r="O15" s="1035"/>
      <c r="P15" s="850" t="s">
        <v>1</v>
      </c>
      <c r="Q15" s="850"/>
      <c r="R15" s="850"/>
      <c r="S15" s="850"/>
      <c r="T15" s="1035" t="str">
        <f>IF('基本情報入力シート'!M25="","",'基本情報入力シート'!M25)</f>
        <v>０７４５－８２－８０００</v>
      </c>
      <c r="U15" s="1035"/>
      <c r="V15" s="1035"/>
      <c r="W15" s="1035"/>
      <c r="X15" s="1035"/>
      <c r="Y15" s="850" t="s">
        <v>242</v>
      </c>
      <c r="Z15" s="850"/>
      <c r="AA15" s="850"/>
      <c r="AB15" s="850"/>
      <c r="AC15" s="1036" t="str">
        <f>IF('基本情報入力シート'!M26="","",'基本情報入力シート'!M26)</f>
        <v>aaa@aaa.aa.jp</v>
      </c>
      <c r="AD15" s="1036"/>
      <c r="AE15" s="1036"/>
      <c r="AF15" s="1036"/>
      <c r="AG15" s="1036"/>
      <c r="AH15" s="1036"/>
      <c r="AI15" s="1036"/>
      <c r="AJ15" s="1036"/>
      <c r="AK15" s="125"/>
      <c r="AT15" s="126"/>
    </row>
    <row r="16" spans="1:46" s="120" customFormat="1" ht="12.75" thickBot="1">
      <c r="A16" s="127"/>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8"/>
      <c r="AK16" s="125"/>
      <c r="AT16" s="126"/>
    </row>
    <row r="17" spans="1:46" s="120" customFormat="1" ht="3.75" customHeight="1">
      <c r="A17" s="129"/>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1"/>
      <c r="AK17" s="125"/>
      <c r="AT17" s="126"/>
    </row>
    <row r="18" spans="1:46" s="120" customFormat="1" ht="18" customHeight="1">
      <c r="A18" s="132" t="s">
        <v>438</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33"/>
      <c r="AK18" s="125"/>
      <c r="AT18" s="126"/>
    </row>
    <row r="19" spans="1:46" ht="18" customHeight="1">
      <c r="A19" s="134"/>
      <c r="B19" s="135"/>
      <c r="C19" s="136"/>
      <c r="D19" s="137" t="s">
        <v>296</v>
      </c>
      <c r="E19" s="138"/>
      <c r="F19" s="138"/>
      <c r="G19" s="138"/>
      <c r="H19" s="138"/>
      <c r="I19" s="138"/>
      <c r="J19" s="138"/>
      <c r="K19" s="138"/>
      <c r="L19" s="138"/>
      <c r="M19" s="139"/>
      <c r="N19" s="140"/>
      <c r="O19" s="140"/>
      <c r="P19" s="141"/>
      <c r="Q19" s="117"/>
      <c r="T19" s="142"/>
      <c r="U19" s="143" t="s">
        <v>200</v>
      </c>
      <c r="V19" s="144"/>
      <c r="W19" s="144"/>
      <c r="X19" s="144"/>
      <c r="Y19" s="144"/>
      <c r="Z19" s="144"/>
      <c r="AA19" s="144"/>
      <c r="AB19" s="144"/>
      <c r="AC19" s="145"/>
      <c r="AD19" s="144"/>
      <c r="AE19" s="144"/>
      <c r="AF19" s="144"/>
      <c r="AG19" s="146"/>
      <c r="AH19" s="117"/>
      <c r="AI19" s="117"/>
      <c r="AJ19" s="147"/>
      <c r="AK19" s="125"/>
      <c r="AT19" s="148"/>
    </row>
    <row r="20" spans="1:46" ht="3.75" customHeight="1" thickBot="1">
      <c r="A20" s="149"/>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1"/>
      <c r="AK20" s="112"/>
      <c r="AT20" s="148"/>
    </row>
    <row r="21" spans="37:46" ht="13.5" customHeight="1">
      <c r="AK21" s="112"/>
      <c r="AT21" s="148"/>
    </row>
    <row r="22" spans="1:46" ht="15" customHeight="1">
      <c r="A22" s="152" t="s">
        <v>298</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K22" s="112"/>
      <c r="AT22" s="148"/>
    </row>
    <row r="23" spans="1:46" ht="15" customHeight="1">
      <c r="A23" s="154"/>
      <c r="B23" s="155" t="s">
        <v>274</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K23" s="112"/>
      <c r="AT23" s="148"/>
    </row>
    <row r="24" spans="2:46" ht="4.5" customHeight="1">
      <c r="B24" s="120"/>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K24" s="112"/>
      <c r="AT24" s="148"/>
    </row>
    <row r="25" spans="1:46" ht="15" customHeight="1">
      <c r="A25" s="110" t="s">
        <v>98</v>
      </c>
      <c r="B25" s="120"/>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K25" s="112"/>
      <c r="AT25" s="148"/>
    </row>
    <row r="26" spans="1:46" ht="21" customHeight="1">
      <c r="A26" s="122" t="s">
        <v>96</v>
      </c>
      <c r="B26" s="156" t="s">
        <v>378</v>
      </c>
      <c r="C26" s="156"/>
      <c r="D26" s="156"/>
      <c r="E26" s="156"/>
      <c r="F26" s="156"/>
      <c r="G26" s="156"/>
      <c r="H26" s="156"/>
      <c r="I26" s="156"/>
      <c r="J26" s="156"/>
      <c r="K26" s="156"/>
      <c r="L26" s="157"/>
      <c r="M26" s="158" t="s">
        <v>434</v>
      </c>
      <c r="N26" s="1021" t="s">
        <v>435</v>
      </c>
      <c r="O26" s="1022"/>
      <c r="P26" s="1022"/>
      <c r="Q26" s="1022"/>
      <c r="R26" s="1022"/>
      <c r="S26" s="1022"/>
      <c r="T26" s="1022"/>
      <c r="U26" s="1022"/>
      <c r="V26" s="1022"/>
      <c r="W26" s="1022"/>
      <c r="X26" s="1022"/>
      <c r="Y26" s="1022"/>
      <c r="Z26" s="1022"/>
      <c r="AA26" s="1022"/>
      <c r="AB26" s="1022"/>
      <c r="AC26" s="1022"/>
      <c r="AD26" s="1022"/>
      <c r="AE26" s="1022"/>
      <c r="AF26" s="1022"/>
      <c r="AG26" s="1022"/>
      <c r="AH26" s="1022"/>
      <c r="AI26" s="1022"/>
      <c r="AJ26" s="1023"/>
      <c r="AK26" s="112"/>
      <c r="AT26" s="148"/>
    </row>
    <row r="27" spans="1:46" ht="21" customHeight="1">
      <c r="A27" s="159" t="s">
        <v>11</v>
      </c>
      <c r="B27" s="156" t="s">
        <v>410</v>
      </c>
      <c r="C27" s="160"/>
      <c r="D27" s="160"/>
      <c r="E27" s="160"/>
      <c r="F27" s="160"/>
      <c r="G27" s="160"/>
      <c r="H27" s="160"/>
      <c r="I27" s="160"/>
      <c r="J27" s="160"/>
      <c r="K27" s="160"/>
      <c r="L27" s="160"/>
      <c r="M27" s="161"/>
      <c r="N27" s="1024"/>
      <c r="O27" s="1025"/>
      <c r="P27" s="1025"/>
      <c r="Q27" s="1025"/>
      <c r="R27" s="1025"/>
      <c r="S27" s="1025"/>
      <c r="T27" s="1025"/>
      <c r="U27" s="1025"/>
      <c r="V27" s="1025"/>
      <c r="W27" s="1025"/>
      <c r="X27" s="1025"/>
      <c r="Y27" s="1025"/>
      <c r="Z27" s="1025"/>
      <c r="AA27" s="1025"/>
      <c r="AB27" s="1025"/>
      <c r="AC27" s="1025"/>
      <c r="AD27" s="1025"/>
      <c r="AE27" s="1025"/>
      <c r="AF27" s="1025"/>
      <c r="AG27" s="1025"/>
      <c r="AH27" s="1025"/>
      <c r="AI27" s="1025"/>
      <c r="AJ27" s="1026"/>
      <c r="AK27" s="112"/>
      <c r="AT27" s="148"/>
    </row>
    <row r="28" spans="1:46" ht="21" customHeight="1" thickBot="1">
      <c r="A28" s="159" t="s">
        <v>85</v>
      </c>
      <c r="B28" s="156" t="s">
        <v>150</v>
      </c>
      <c r="C28" s="160"/>
      <c r="D28" s="871">
        <f>$AD$4</f>
        <v>2</v>
      </c>
      <c r="E28" s="871"/>
      <c r="F28" s="162" t="s">
        <v>318</v>
      </c>
      <c r="G28" s="160"/>
      <c r="H28" s="160"/>
      <c r="I28" s="160"/>
      <c r="J28" s="160"/>
      <c r="K28" s="160"/>
      <c r="L28" s="160"/>
      <c r="M28" s="160"/>
      <c r="N28" s="160"/>
      <c r="O28" s="160"/>
      <c r="P28" s="160"/>
      <c r="Q28" s="160"/>
      <c r="R28" s="160"/>
      <c r="S28" s="160"/>
      <c r="T28" s="160"/>
      <c r="U28" s="160"/>
      <c r="V28" s="160"/>
      <c r="W28" s="160"/>
      <c r="X28" s="160"/>
      <c r="Y28" s="160"/>
      <c r="Z28" s="160"/>
      <c r="AA28" s="160"/>
      <c r="AB28" s="872">
        <f>'別紙様式2-2 個表_処遇'!$O$5</f>
        <v>1470600</v>
      </c>
      <c r="AC28" s="873"/>
      <c r="AD28" s="873"/>
      <c r="AE28" s="873"/>
      <c r="AF28" s="873"/>
      <c r="AG28" s="873"/>
      <c r="AH28" s="873"/>
      <c r="AI28" s="820" t="s">
        <v>2</v>
      </c>
      <c r="AJ28" s="821"/>
      <c r="AK28" s="125"/>
      <c r="AT28" s="148"/>
    </row>
    <row r="29" spans="1:46" ht="21" customHeight="1" thickBot="1">
      <c r="A29" s="163" t="s">
        <v>30</v>
      </c>
      <c r="B29" s="164" t="s">
        <v>439</v>
      </c>
      <c r="C29" s="165"/>
      <c r="D29" s="164"/>
      <c r="E29" s="164"/>
      <c r="F29" s="164"/>
      <c r="G29" s="164"/>
      <c r="H29" s="164"/>
      <c r="I29" s="164"/>
      <c r="J29" s="164"/>
      <c r="K29" s="164"/>
      <c r="L29" s="164"/>
      <c r="M29" s="164"/>
      <c r="N29" s="164"/>
      <c r="O29" s="164"/>
      <c r="P29" s="164"/>
      <c r="Q29" s="164"/>
      <c r="R29" s="164"/>
      <c r="S29" s="164"/>
      <c r="T29" s="164"/>
      <c r="U29" s="164"/>
      <c r="V29" s="164"/>
      <c r="W29" s="164"/>
      <c r="X29" s="164"/>
      <c r="Y29" s="164"/>
      <c r="Z29" s="166"/>
      <c r="AA29" s="167" t="s">
        <v>409</v>
      </c>
      <c r="AB29" s="807">
        <f>_xlfn.IFERROR(AB30-AB31,"")</f>
        <v>55000000</v>
      </c>
      <c r="AC29" s="808"/>
      <c r="AD29" s="808"/>
      <c r="AE29" s="808"/>
      <c r="AF29" s="808"/>
      <c r="AG29" s="808"/>
      <c r="AH29" s="808"/>
      <c r="AI29" s="820" t="s">
        <v>2</v>
      </c>
      <c r="AJ29" s="821"/>
      <c r="AK29" s="112" t="s">
        <v>353</v>
      </c>
      <c r="AL29" s="168" t="str">
        <f>_xlfn.IFERROR(IF(AND(ISNUMBER(AB29),ISNUMBER(AB28),AB29&gt;AB28),"○","☓"),"")</f>
        <v>○</v>
      </c>
      <c r="AM29" s="169" t="s">
        <v>354</v>
      </c>
      <c r="AN29" s="170"/>
      <c r="AO29" s="170"/>
      <c r="AP29" s="170"/>
      <c r="AQ29" s="170"/>
      <c r="AR29" s="170"/>
      <c r="AS29" s="170"/>
      <c r="AT29" s="171"/>
    </row>
    <row r="30" spans="1:46" ht="21" customHeight="1" thickBot="1">
      <c r="A30" s="172"/>
      <c r="B30" s="879" t="s">
        <v>412</v>
      </c>
      <c r="C30" s="880"/>
      <c r="D30" s="880"/>
      <c r="E30" s="880"/>
      <c r="F30" s="880"/>
      <c r="G30" s="880"/>
      <c r="H30" s="880"/>
      <c r="I30" s="880"/>
      <c r="J30" s="880"/>
      <c r="K30" s="880"/>
      <c r="L30" s="880"/>
      <c r="M30" s="880"/>
      <c r="N30" s="880"/>
      <c r="O30" s="880"/>
      <c r="P30" s="880"/>
      <c r="Q30" s="880"/>
      <c r="R30" s="880"/>
      <c r="S30" s="880"/>
      <c r="T30" s="880"/>
      <c r="U30" s="880"/>
      <c r="V30" s="880"/>
      <c r="W30" s="880"/>
      <c r="X30" s="880"/>
      <c r="Y30" s="880"/>
      <c r="Z30" s="880"/>
      <c r="AA30" s="880"/>
      <c r="AB30" s="862">
        <v>343000000</v>
      </c>
      <c r="AC30" s="881"/>
      <c r="AD30" s="881"/>
      <c r="AE30" s="881"/>
      <c r="AF30" s="881"/>
      <c r="AG30" s="881"/>
      <c r="AH30" s="882"/>
      <c r="AI30" s="802" t="s">
        <v>2</v>
      </c>
      <c r="AJ30" s="803"/>
      <c r="AK30" s="112"/>
      <c r="AT30" s="148"/>
    </row>
    <row r="31" spans="1:46" ht="21" customHeight="1" thickBot="1">
      <c r="A31" s="173"/>
      <c r="B31" s="877" t="s">
        <v>440</v>
      </c>
      <c r="C31" s="878"/>
      <c r="D31" s="878"/>
      <c r="E31" s="878"/>
      <c r="F31" s="878"/>
      <c r="G31" s="878"/>
      <c r="H31" s="878"/>
      <c r="I31" s="878"/>
      <c r="J31" s="878"/>
      <c r="K31" s="878"/>
      <c r="L31" s="878"/>
      <c r="M31" s="878"/>
      <c r="N31" s="878"/>
      <c r="O31" s="878"/>
      <c r="P31" s="878"/>
      <c r="Q31" s="878"/>
      <c r="R31" s="878"/>
      <c r="S31" s="878"/>
      <c r="T31" s="878"/>
      <c r="U31" s="878"/>
      <c r="V31" s="878"/>
      <c r="W31" s="878"/>
      <c r="X31" s="878"/>
      <c r="Y31" s="878"/>
      <c r="Z31" s="878"/>
      <c r="AA31" s="878"/>
      <c r="AB31" s="809">
        <f>AB32-AB33-AB34-AB35</f>
        <v>288000000</v>
      </c>
      <c r="AC31" s="810"/>
      <c r="AD31" s="810"/>
      <c r="AE31" s="810"/>
      <c r="AF31" s="810"/>
      <c r="AG31" s="810"/>
      <c r="AH31" s="810"/>
      <c r="AI31" s="811" t="s">
        <v>2</v>
      </c>
      <c r="AJ31" s="812"/>
      <c r="AK31" s="112"/>
      <c r="AT31" s="148"/>
    </row>
    <row r="32" spans="1:46" ht="21" customHeight="1" thickBot="1">
      <c r="A32" s="174"/>
      <c r="B32" s="892"/>
      <c r="C32" s="175" t="s">
        <v>319</v>
      </c>
      <c r="D32" s="175"/>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862">
        <v>358500000</v>
      </c>
      <c r="AC32" s="881"/>
      <c r="AD32" s="881"/>
      <c r="AE32" s="881"/>
      <c r="AF32" s="881"/>
      <c r="AG32" s="881"/>
      <c r="AH32" s="882"/>
      <c r="AI32" s="824" t="s">
        <v>2</v>
      </c>
      <c r="AJ32" s="825"/>
      <c r="AK32" s="125"/>
      <c r="AT32" s="148"/>
    </row>
    <row r="33" spans="1:46" ht="21" customHeight="1" thickBot="1">
      <c r="A33" s="174"/>
      <c r="B33" s="892"/>
      <c r="C33" s="177" t="s">
        <v>420</v>
      </c>
      <c r="D33" s="177"/>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862">
        <v>54500000</v>
      </c>
      <c r="AC33" s="863"/>
      <c r="AD33" s="863"/>
      <c r="AE33" s="863"/>
      <c r="AF33" s="863"/>
      <c r="AG33" s="863"/>
      <c r="AH33" s="864"/>
      <c r="AI33" s="802" t="s">
        <v>2</v>
      </c>
      <c r="AJ33" s="803"/>
      <c r="AK33" s="125"/>
      <c r="AT33" s="148"/>
    </row>
    <row r="34" spans="1:46" ht="21" customHeight="1" thickBot="1">
      <c r="A34" s="174"/>
      <c r="B34" s="892"/>
      <c r="C34" s="177" t="s">
        <v>441</v>
      </c>
      <c r="D34" s="177"/>
      <c r="E34" s="178"/>
      <c r="F34" s="178"/>
      <c r="G34" s="178"/>
      <c r="H34" s="178"/>
      <c r="I34" s="178"/>
      <c r="J34" s="178"/>
      <c r="K34" s="178"/>
      <c r="L34" s="178"/>
      <c r="M34" s="178"/>
      <c r="N34" s="178"/>
      <c r="O34" s="178"/>
      <c r="P34" s="178"/>
      <c r="Q34" s="178"/>
      <c r="R34" s="178"/>
      <c r="S34" s="178"/>
      <c r="T34" s="178"/>
      <c r="U34" s="179"/>
      <c r="V34" s="180"/>
      <c r="W34" s="180"/>
      <c r="X34" s="180"/>
      <c r="Y34" s="180"/>
      <c r="Z34" s="181"/>
      <c r="AA34" s="181"/>
      <c r="AB34" s="884">
        <v>16000000</v>
      </c>
      <c r="AC34" s="885"/>
      <c r="AD34" s="885"/>
      <c r="AE34" s="885"/>
      <c r="AF34" s="885"/>
      <c r="AG34" s="885"/>
      <c r="AH34" s="886"/>
      <c r="AI34" s="802" t="s">
        <v>2</v>
      </c>
      <c r="AJ34" s="803"/>
      <c r="AK34" s="125"/>
      <c r="AT34" s="148"/>
    </row>
    <row r="35" spans="1:46" ht="21" customHeight="1" thickBot="1">
      <c r="A35" s="182"/>
      <c r="B35" s="183"/>
      <c r="C35" s="184" t="s">
        <v>411</v>
      </c>
      <c r="D35" s="184"/>
      <c r="E35" s="185"/>
      <c r="F35" s="185"/>
      <c r="G35" s="185"/>
      <c r="H35" s="185"/>
      <c r="I35" s="185"/>
      <c r="J35" s="185"/>
      <c r="K35" s="185"/>
      <c r="L35" s="185"/>
      <c r="M35" s="178"/>
      <c r="N35" s="178"/>
      <c r="O35" s="178"/>
      <c r="P35" s="178"/>
      <c r="Q35" s="178"/>
      <c r="R35" s="178"/>
      <c r="S35" s="178"/>
      <c r="T35" s="178"/>
      <c r="U35" s="179"/>
      <c r="V35" s="180"/>
      <c r="W35" s="180"/>
      <c r="X35" s="180"/>
      <c r="Y35" s="180"/>
      <c r="Z35" s="181"/>
      <c r="AA35" s="181"/>
      <c r="AB35" s="893"/>
      <c r="AC35" s="894"/>
      <c r="AD35" s="894"/>
      <c r="AE35" s="894"/>
      <c r="AF35" s="894"/>
      <c r="AG35" s="894"/>
      <c r="AH35" s="895"/>
      <c r="AI35" s="896" t="s">
        <v>266</v>
      </c>
      <c r="AJ35" s="897"/>
      <c r="AK35" s="125"/>
      <c r="AT35" s="148"/>
    </row>
    <row r="36" spans="1:37" s="120" customFormat="1" ht="21" customHeight="1" thickBot="1">
      <c r="A36" s="122" t="s">
        <v>151</v>
      </c>
      <c r="B36" s="890" t="s">
        <v>16</v>
      </c>
      <c r="C36" s="890"/>
      <c r="D36" s="890"/>
      <c r="E36" s="890"/>
      <c r="F36" s="890"/>
      <c r="G36" s="890"/>
      <c r="H36" s="890"/>
      <c r="I36" s="890"/>
      <c r="J36" s="890"/>
      <c r="K36" s="890"/>
      <c r="L36" s="891"/>
      <c r="M36" s="186"/>
      <c r="N36" s="187" t="s">
        <v>84</v>
      </c>
      <c r="O36" s="187"/>
      <c r="P36" s="887">
        <v>2</v>
      </c>
      <c r="Q36" s="887"/>
      <c r="R36" s="187" t="s">
        <v>12</v>
      </c>
      <c r="S36" s="887">
        <v>4</v>
      </c>
      <c r="T36" s="887"/>
      <c r="U36" s="187" t="s">
        <v>13</v>
      </c>
      <c r="V36" s="888" t="s">
        <v>14</v>
      </c>
      <c r="W36" s="888"/>
      <c r="X36" s="187" t="s">
        <v>84</v>
      </c>
      <c r="Y36" s="187"/>
      <c r="Z36" s="887">
        <v>3</v>
      </c>
      <c r="AA36" s="887"/>
      <c r="AB36" s="187" t="s">
        <v>12</v>
      </c>
      <c r="AC36" s="887">
        <v>3</v>
      </c>
      <c r="AD36" s="887"/>
      <c r="AE36" s="187" t="s">
        <v>13</v>
      </c>
      <c r="AF36" s="187"/>
      <c r="AG36" s="187"/>
      <c r="AH36" s="888"/>
      <c r="AI36" s="888"/>
      <c r="AJ36" s="188"/>
      <c r="AK36" s="125"/>
    </row>
    <row r="37" spans="1:46" ht="6.75" customHeight="1">
      <c r="A37" s="189"/>
      <c r="B37" s="190"/>
      <c r="C37" s="190"/>
      <c r="D37" s="190"/>
      <c r="E37" s="190"/>
      <c r="F37" s="190"/>
      <c r="G37" s="190"/>
      <c r="H37" s="190"/>
      <c r="I37" s="190"/>
      <c r="J37" s="190"/>
      <c r="K37" s="190"/>
      <c r="L37" s="190"/>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2"/>
      <c r="AK37" s="112"/>
      <c r="AT37" s="148"/>
    </row>
    <row r="38" spans="1:46" ht="13.5" customHeight="1" thickBot="1">
      <c r="A38" s="193" t="s">
        <v>169</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5"/>
      <c r="AK38" s="112"/>
      <c r="AT38" s="148"/>
    </row>
    <row r="39" spans="1:46" ht="24" customHeight="1" thickBot="1">
      <c r="A39" s="196" t="s">
        <v>170</v>
      </c>
      <c r="B39" s="889" t="s">
        <v>413</v>
      </c>
      <c r="C39" s="889"/>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112"/>
      <c r="AL39" s="168" t="str">
        <f>_xlfn.IFERROR(IF(AND(ISNUMBER(P36),ISNUMBER(Z36),ISNUMBER(S36),ISNUMBER(AC36),P36=AD4,Z36=P36+1,S36=4,AC36=3),"○","！"),"")</f>
        <v>○</v>
      </c>
      <c r="AM39" s="169" t="str">
        <f>_xlfn.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70"/>
      <c r="AO39" s="170"/>
      <c r="AP39" s="170"/>
      <c r="AQ39" s="170"/>
      <c r="AR39" s="170"/>
      <c r="AS39" s="170"/>
      <c r="AT39" s="171"/>
    </row>
    <row r="40" spans="1:46" ht="24" customHeight="1">
      <c r="A40" s="196" t="s">
        <v>170</v>
      </c>
      <c r="B40" s="861" t="s">
        <v>442</v>
      </c>
      <c r="C40" s="861"/>
      <c r="D40" s="861"/>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112"/>
      <c r="AT40" s="148"/>
    </row>
    <row r="41" spans="1:46" s="153" customFormat="1" ht="36" customHeight="1">
      <c r="A41" s="196" t="s">
        <v>170</v>
      </c>
      <c r="B41" s="861" t="s">
        <v>443</v>
      </c>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112"/>
      <c r="AT41" s="197"/>
    </row>
    <row r="42" spans="1:46" s="153" customFormat="1" ht="36" customHeight="1">
      <c r="A42" s="196" t="s">
        <v>170</v>
      </c>
      <c r="B42" s="883" t="s">
        <v>484</v>
      </c>
      <c r="C42" s="883"/>
      <c r="D42" s="883"/>
      <c r="E42" s="883"/>
      <c r="F42" s="883"/>
      <c r="G42" s="883"/>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112"/>
      <c r="AT42" s="197"/>
    </row>
    <row r="43" spans="1:46" s="153" customFormat="1" ht="15" customHeight="1">
      <c r="A43" s="196"/>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9"/>
      <c r="AK43" s="112"/>
      <c r="AT43" s="197"/>
    </row>
    <row r="44" spans="1:46" ht="15" customHeight="1">
      <c r="A44" s="110" t="s">
        <v>97</v>
      </c>
      <c r="B44" s="120"/>
      <c r="C44" s="153"/>
      <c r="D44" s="153"/>
      <c r="E44" s="153"/>
      <c r="F44" s="153"/>
      <c r="G44" s="153"/>
      <c r="H44" s="153"/>
      <c r="I44" s="153"/>
      <c r="J44" s="153"/>
      <c r="K44" s="153"/>
      <c r="L44" s="153"/>
      <c r="M44" s="153"/>
      <c r="N44" s="153"/>
      <c r="O44" s="153"/>
      <c r="P44" s="153"/>
      <c r="Q44" s="153"/>
      <c r="R44" s="153"/>
      <c r="S44" s="153"/>
      <c r="T44" s="153"/>
      <c r="U44" s="153"/>
      <c r="V44" s="153"/>
      <c r="W44" s="153"/>
      <c r="X44" s="153"/>
      <c r="Y44" s="200"/>
      <c r="Z44" s="153"/>
      <c r="AA44" s="153"/>
      <c r="AB44" s="153"/>
      <c r="AC44" s="153"/>
      <c r="AD44" s="153"/>
      <c r="AE44" s="153"/>
      <c r="AF44" s="153"/>
      <c r="AG44" s="153"/>
      <c r="AH44" s="153"/>
      <c r="AI44" s="153"/>
      <c r="AK44" s="112"/>
      <c r="AT44" s="148"/>
    </row>
    <row r="45" spans="1:46" ht="21" customHeight="1">
      <c r="A45" s="122" t="s">
        <v>10</v>
      </c>
      <c r="B45" s="822" t="s">
        <v>379</v>
      </c>
      <c r="C45" s="822"/>
      <c r="D45" s="822"/>
      <c r="E45" s="822"/>
      <c r="F45" s="822"/>
      <c r="G45" s="822"/>
      <c r="H45" s="822"/>
      <c r="I45" s="822"/>
      <c r="J45" s="822"/>
      <c r="K45" s="822"/>
      <c r="L45" s="201" t="s">
        <v>132</v>
      </c>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3"/>
      <c r="AK45" s="112"/>
      <c r="AT45" s="148"/>
    </row>
    <row r="46" spans="1:46" ht="21" customHeight="1">
      <c r="A46" s="122" t="s">
        <v>11</v>
      </c>
      <c r="B46" s="831" t="s">
        <v>140</v>
      </c>
      <c r="C46" s="831"/>
      <c r="D46" s="831"/>
      <c r="E46" s="831"/>
      <c r="F46" s="831"/>
      <c r="G46" s="831"/>
      <c r="H46" s="831"/>
      <c r="I46" s="831"/>
      <c r="J46" s="831"/>
      <c r="K46" s="831"/>
      <c r="L46" s="201"/>
      <c r="M46" s="804" t="s">
        <v>238</v>
      </c>
      <c r="N46" s="805"/>
      <c r="O46" s="805"/>
      <c r="P46" s="805"/>
      <c r="Q46" s="805"/>
      <c r="R46" s="805"/>
      <c r="S46" s="805"/>
      <c r="T46" s="805"/>
      <c r="U46" s="805"/>
      <c r="V46" s="805"/>
      <c r="W46" s="805"/>
      <c r="X46" s="805"/>
      <c r="Y46" s="805"/>
      <c r="Z46" s="805"/>
      <c r="AA46" s="805"/>
      <c r="AB46" s="805"/>
      <c r="AC46" s="805"/>
      <c r="AD46" s="805"/>
      <c r="AE46" s="805"/>
      <c r="AF46" s="805"/>
      <c r="AG46" s="805"/>
      <c r="AH46" s="805"/>
      <c r="AI46" s="805"/>
      <c r="AJ46" s="806"/>
      <c r="AK46" s="112"/>
      <c r="AL46" s="204"/>
      <c r="AT46" s="148"/>
    </row>
    <row r="47" spans="1:46" ht="27.75" customHeight="1">
      <c r="A47" s="205" t="s">
        <v>85</v>
      </c>
      <c r="B47" s="823" t="s">
        <v>444</v>
      </c>
      <c r="C47" s="823"/>
      <c r="D47" s="823"/>
      <c r="E47" s="823"/>
      <c r="F47" s="823"/>
      <c r="G47" s="823"/>
      <c r="H47" s="823"/>
      <c r="I47" s="823"/>
      <c r="J47" s="823"/>
      <c r="K47" s="823"/>
      <c r="L47" s="201"/>
      <c r="M47" s="804"/>
      <c r="N47" s="805"/>
      <c r="O47" s="805"/>
      <c r="P47" s="805"/>
      <c r="Q47" s="805"/>
      <c r="R47" s="805"/>
      <c r="S47" s="805"/>
      <c r="T47" s="805"/>
      <c r="U47" s="805"/>
      <c r="V47" s="805"/>
      <c r="W47" s="805"/>
      <c r="X47" s="805"/>
      <c r="Y47" s="805"/>
      <c r="Z47" s="805"/>
      <c r="AA47" s="805"/>
      <c r="AB47" s="805"/>
      <c r="AC47" s="805"/>
      <c r="AD47" s="805"/>
      <c r="AE47" s="805"/>
      <c r="AF47" s="805"/>
      <c r="AG47" s="805"/>
      <c r="AH47" s="805"/>
      <c r="AI47" s="805"/>
      <c r="AJ47" s="806"/>
      <c r="AK47" s="112"/>
      <c r="AL47" s="204"/>
      <c r="AT47" s="148"/>
    </row>
    <row r="48" spans="1:46" ht="21" customHeight="1">
      <c r="A48" s="159" t="s">
        <v>30</v>
      </c>
      <c r="B48" s="822" t="s">
        <v>414</v>
      </c>
      <c r="C48" s="822"/>
      <c r="D48" s="822"/>
      <c r="E48" s="822"/>
      <c r="F48" s="822"/>
      <c r="G48" s="822"/>
      <c r="H48" s="822"/>
      <c r="I48" s="822"/>
      <c r="J48" s="822"/>
      <c r="K48" s="822"/>
      <c r="L48" s="201"/>
      <c r="M48" s="206"/>
      <c r="N48" s="206"/>
      <c r="O48" s="206"/>
      <c r="P48" s="206"/>
      <c r="Q48" s="206"/>
      <c r="R48" s="206"/>
      <c r="S48" s="206"/>
      <c r="T48" s="206"/>
      <c r="U48" s="206"/>
      <c r="V48" s="206"/>
      <c r="W48" s="206"/>
      <c r="X48" s="206"/>
      <c r="Y48" s="206"/>
      <c r="Z48" s="206"/>
      <c r="AA48" s="206"/>
      <c r="AB48" s="207"/>
      <c r="AC48" s="207"/>
      <c r="AD48" s="207"/>
      <c r="AE48" s="207"/>
      <c r="AF48" s="207"/>
      <c r="AG48" s="207"/>
      <c r="AH48" s="207"/>
      <c r="AI48" s="207"/>
      <c r="AJ48" s="208"/>
      <c r="AK48" s="112"/>
      <c r="AT48" s="148"/>
    </row>
    <row r="49" spans="1:46" ht="21" customHeight="1" thickBot="1">
      <c r="A49" s="209" t="s">
        <v>159</v>
      </c>
      <c r="B49" s="210" t="s">
        <v>84</v>
      </c>
      <c r="C49" s="210"/>
      <c r="D49" s="817">
        <f>AD4</f>
        <v>2</v>
      </c>
      <c r="E49" s="817"/>
      <c r="F49" s="210" t="s">
        <v>445</v>
      </c>
      <c r="G49" s="210"/>
      <c r="H49" s="210"/>
      <c r="I49" s="210"/>
      <c r="J49" s="210"/>
      <c r="K49" s="210"/>
      <c r="L49" s="200"/>
      <c r="M49" s="210"/>
      <c r="N49" s="210"/>
      <c r="O49" s="211"/>
      <c r="P49" s="211"/>
      <c r="Q49" s="210"/>
      <c r="R49" s="211"/>
      <c r="S49" s="211"/>
      <c r="T49" s="212"/>
      <c r="U49" s="210"/>
      <c r="V49" s="210"/>
      <c r="W49" s="165"/>
      <c r="X49" s="210"/>
      <c r="Y49" s="213"/>
      <c r="Z49" s="214"/>
      <c r="AA49" s="214"/>
      <c r="AB49" s="818">
        <f>'別紙様式2-3 個表_特定'!O5</f>
        <v>410400</v>
      </c>
      <c r="AC49" s="819"/>
      <c r="AD49" s="819"/>
      <c r="AE49" s="819"/>
      <c r="AF49" s="819"/>
      <c r="AG49" s="819"/>
      <c r="AH49" s="819"/>
      <c r="AI49" s="820" t="s">
        <v>2</v>
      </c>
      <c r="AJ49" s="821"/>
      <c r="AK49" s="125"/>
      <c r="AT49" s="148"/>
    </row>
    <row r="50" spans="1:46" ht="21" customHeight="1" thickBot="1">
      <c r="A50" s="205" t="s">
        <v>88</v>
      </c>
      <c r="B50" s="164" t="s">
        <v>302</v>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6"/>
      <c r="AA50" s="167" t="s">
        <v>415</v>
      </c>
      <c r="AB50" s="807">
        <f>AB51-AB52</f>
        <v>19200000</v>
      </c>
      <c r="AC50" s="808"/>
      <c r="AD50" s="808"/>
      <c r="AE50" s="808"/>
      <c r="AF50" s="808"/>
      <c r="AG50" s="808"/>
      <c r="AH50" s="808"/>
      <c r="AI50" s="820" t="s">
        <v>2</v>
      </c>
      <c r="AJ50" s="821"/>
      <c r="AK50" s="112" t="s">
        <v>353</v>
      </c>
      <c r="AL50" s="168" t="str">
        <f>_xlfn.IFERROR(IF(AND(ISNUMBER(AB50),ISNUMBER(AB49),AB50&gt;AB49),"○","☓"),"")</f>
        <v>○</v>
      </c>
      <c r="AM50" s="169" t="s">
        <v>354</v>
      </c>
      <c r="AN50" s="170"/>
      <c r="AO50" s="170"/>
      <c r="AP50" s="170"/>
      <c r="AQ50" s="170"/>
      <c r="AR50" s="170"/>
      <c r="AS50" s="170"/>
      <c r="AT50" s="171"/>
    </row>
    <row r="51" spans="1:46" ht="21" customHeight="1" thickBot="1">
      <c r="A51" s="172"/>
      <c r="B51" s="215" t="s">
        <v>320</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799">
        <v>385400000</v>
      </c>
      <c r="AC51" s="800"/>
      <c r="AD51" s="800"/>
      <c r="AE51" s="800"/>
      <c r="AF51" s="800"/>
      <c r="AG51" s="800"/>
      <c r="AH51" s="801"/>
      <c r="AI51" s="802" t="s">
        <v>2</v>
      </c>
      <c r="AJ51" s="803"/>
      <c r="AK51" s="112"/>
      <c r="AT51" s="148"/>
    </row>
    <row r="52" spans="1:46" ht="21" customHeight="1" thickBot="1">
      <c r="A52" s="209"/>
      <c r="B52" s="794" t="s">
        <v>446</v>
      </c>
      <c r="C52" s="795"/>
      <c r="D52" s="795"/>
      <c r="E52" s="795"/>
      <c r="F52" s="795"/>
      <c r="G52" s="795"/>
      <c r="H52" s="795"/>
      <c r="I52" s="795"/>
      <c r="J52" s="795"/>
      <c r="K52" s="795"/>
      <c r="L52" s="795"/>
      <c r="M52" s="795"/>
      <c r="N52" s="795"/>
      <c r="O52" s="795"/>
      <c r="P52" s="795"/>
      <c r="Q52" s="795"/>
      <c r="R52" s="795"/>
      <c r="S52" s="795"/>
      <c r="T52" s="795"/>
      <c r="U52" s="795"/>
      <c r="V52" s="795"/>
      <c r="W52" s="795"/>
      <c r="X52" s="795"/>
      <c r="Y52" s="795"/>
      <c r="Z52" s="795"/>
      <c r="AA52" s="795"/>
      <c r="AB52" s="809">
        <f>$AB$53-AB54-AB55-AB56</f>
        <v>366200000</v>
      </c>
      <c r="AC52" s="810"/>
      <c r="AD52" s="810"/>
      <c r="AE52" s="810"/>
      <c r="AF52" s="810"/>
      <c r="AG52" s="810"/>
      <c r="AH52" s="810"/>
      <c r="AI52" s="811" t="s">
        <v>2</v>
      </c>
      <c r="AJ52" s="812"/>
      <c r="AK52" s="112"/>
      <c r="AL52" s="217"/>
      <c r="AT52" s="148"/>
    </row>
    <row r="53" spans="1:46" ht="21" customHeight="1" thickBot="1">
      <c r="A53" s="209"/>
      <c r="B53" s="218"/>
      <c r="C53" s="219" t="s">
        <v>321</v>
      </c>
      <c r="D53" s="175"/>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799">
        <v>439700000</v>
      </c>
      <c r="AC53" s="800"/>
      <c r="AD53" s="800"/>
      <c r="AE53" s="800"/>
      <c r="AF53" s="800"/>
      <c r="AG53" s="800"/>
      <c r="AH53" s="801"/>
      <c r="AI53" s="824" t="s">
        <v>2</v>
      </c>
      <c r="AJ53" s="825"/>
      <c r="AK53" s="125"/>
      <c r="AT53" s="148"/>
    </row>
    <row r="54" spans="1:46" ht="21" customHeight="1" thickBot="1">
      <c r="A54" s="209"/>
      <c r="B54" s="220"/>
      <c r="C54" s="219" t="s">
        <v>420</v>
      </c>
      <c r="D54" s="177"/>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799">
        <v>54500000</v>
      </c>
      <c r="AC54" s="800"/>
      <c r="AD54" s="800"/>
      <c r="AE54" s="800"/>
      <c r="AF54" s="800"/>
      <c r="AG54" s="800"/>
      <c r="AH54" s="801"/>
      <c r="AI54" s="802" t="s">
        <v>2</v>
      </c>
      <c r="AJ54" s="803"/>
      <c r="AK54" s="125"/>
      <c r="AT54" s="148"/>
    </row>
    <row r="55" spans="1:46" ht="21" customHeight="1" thickBot="1">
      <c r="A55" s="174"/>
      <c r="B55" s="221"/>
      <c r="C55" s="179" t="s">
        <v>421</v>
      </c>
      <c r="D55" s="177"/>
      <c r="E55" s="178"/>
      <c r="F55" s="178"/>
      <c r="G55" s="178"/>
      <c r="H55" s="178"/>
      <c r="I55" s="178"/>
      <c r="J55" s="178"/>
      <c r="K55" s="178"/>
      <c r="L55" s="178"/>
      <c r="M55" s="178"/>
      <c r="N55" s="178"/>
      <c r="O55" s="178"/>
      <c r="P55" s="178"/>
      <c r="Q55" s="178"/>
      <c r="R55" s="178"/>
      <c r="S55" s="178"/>
      <c r="T55" s="178"/>
      <c r="U55" s="179"/>
      <c r="V55" s="180"/>
      <c r="W55" s="180"/>
      <c r="X55" s="180"/>
      <c r="Y55" s="180"/>
      <c r="Z55" s="181"/>
      <c r="AA55" s="181"/>
      <c r="AB55" s="963">
        <v>19000000</v>
      </c>
      <c r="AC55" s="964"/>
      <c r="AD55" s="964"/>
      <c r="AE55" s="964"/>
      <c r="AF55" s="964"/>
      <c r="AG55" s="964"/>
      <c r="AH55" s="965"/>
      <c r="AI55" s="802" t="s">
        <v>2</v>
      </c>
      <c r="AJ55" s="803"/>
      <c r="AK55" s="125"/>
      <c r="AL55" s="217"/>
      <c r="AT55" s="148"/>
    </row>
    <row r="56" spans="1:46" ht="21" customHeight="1" thickBot="1">
      <c r="A56" s="182"/>
      <c r="B56" s="222"/>
      <c r="C56" s="179" t="s">
        <v>411</v>
      </c>
      <c r="D56" s="184"/>
      <c r="E56" s="185"/>
      <c r="F56" s="185"/>
      <c r="G56" s="185"/>
      <c r="H56" s="185"/>
      <c r="I56" s="185"/>
      <c r="J56" s="185"/>
      <c r="K56" s="185"/>
      <c r="L56" s="185"/>
      <c r="M56" s="178"/>
      <c r="N56" s="178"/>
      <c r="O56" s="178"/>
      <c r="P56" s="178"/>
      <c r="Q56" s="178"/>
      <c r="R56" s="178"/>
      <c r="S56" s="178"/>
      <c r="T56" s="178"/>
      <c r="U56" s="179"/>
      <c r="V56" s="180"/>
      <c r="W56" s="180"/>
      <c r="X56" s="180"/>
      <c r="Y56" s="180"/>
      <c r="Z56" s="181"/>
      <c r="AA56" s="181"/>
      <c r="AB56" s="826"/>
      <c r="AC56" s="827"/>
      <c r="AD56" s="827"/>
      <c r="AE56" s="827"/>
      <c r="AF56" s="827"/>
      <c r="AG56" s="827"/>
      <c r="AH56" s="828"/>
      <c r="AI56" s="829" t="s">
        <v>266</v>
      </c>
      <c r="AJ56" s="830"/>
      <c r="AK56" s="125"/>
      <c r="AL56" s="217"/>
      <c r="AT56" s="148"/>
    </row>
    <row r="57" spans="1:46" ht="24" customHeight="1" thickBot="1">
      <c r="A57" s="223" t="s">
        <v>18</v>
      </c>
      <c r="B57" s="202" t="s">
        <v>165</v>
      </c>
      <c r="C57" s="202"/>
      <c r="D57" s="202"/>
      <c r="E57" s="202"/>
      <c r="F57" s="202"/>
      <c r="G57" s="202"/>
      <c r="H57" s="202"/>
      <c r="I57" s="202"/>
      <c r="J57" s="202"/>
      <c r="K57" s="202"/>
      <c r="L57" s="224"/>
      <c r="M57" s="224"/>
      <c r="N57" s="202"/>
      <c r="O57" s="202"/>
      <c r="P57" s="225"/>
      <c r="Q57" s="225"/>
      <c r="R57" s="226"/>
      <c r="S57" s="814" t="s">
        <v>215</v>
      </c>
      <c r="T57" s="815"/>
      <c r="U57" s="815"/>
      <c r="V57" s="815"/>
      <c r="W57" s="815"/>
      <c r="X57" s="816"/>
      <c r="Y57" s="745" t="s">
        <v>416</v>
      </c>
      <c r="Z57" s="746"/>
      <c r="AA57" s="746"/>
      <c r="AB57" s="746"/>
      <c r="AC57" s="746"/>
      <c r="AD57" s="747"/>
      <c r="AE57" s="745" t="s">
        <v>216</v>
      </c>
      <c r="AF57" s="746"/>
      <c r="AG57" s="746"/>
      <c r="AH57" s="746"/>
      <c r="AI57" s="746"/>
      <c r="AJ57" s="747"/>
      <c r="AL57" s="227" t="s">
        <v>300</v>
      </c>
      <c r="AT57" s="148"/>
    </row>
    <row r="58" spans="1:46" ht="21.75" customHeight="1" thickBot="1">
      <c r="A58" s="790"/>
      <c r="B58" s="796" t="s">
        <v>447</v>
      </c>
      <c r="C58" s="797"/>
      <c r="D58" s="797"/>
      <c r="E58" s="797"/>
      <c r="F58" s="797"/>
      <c r="G58" s="797"/>
      <c r="H58" s="797"/>
      <c r="I58" s="797"/>
      <c r="J58" s="797"/>
      <c r="K58" s="797"/>
      <c r="L58" s="797"/>
      <c r="M58" s="797"/>
      <c r="N58" s="797"/>
      <c r="O58" s="797"/>
      <c r="P58" s="797"/>
      <c r="Q58" s="797"/>
      <c r="R58" s="798"/>
      <c r="S58" s="905">
        <v>51000000</v>
      </c>
      <c r="T58" s="906"/>
      <c r="U58" s="906"/>
      <c r="V58" s="906"/>
      <c r="W58" s="907"/>
      <c r="X58" s="228" t="s">
        <v>2</v>
      </c>
      <c r="Y58" s="905">
        <v>235000000</v>
      </c>
      <c r="Z58" s="906"/>
      <c r="AA58" s="906"/>
      <c r="AB58" s="906"/>
      <c r="AC58" s="907"/>
      <c r="AD58" s="229" t="s">
        <v>2</v>
      </c>
      <c r="AE58" s="905">
        <v>80000000</v>
      </c>
      <c r="AF58" s="906"/>
      <c r="AG58" s="906"/>
      <c r="AH58" s="906"/>
      <c r="AI58" s="907"/>
      <c r="AJ58" s="230" t="s">
        <v>2</v>
      </c>
      <c r="AL58" s="227" t="s">
        <v>228</v>
      </c>
      <c r="AT58" s="148"/>
    </row>
    <row r="59" spans="1:46" ht="21.75" customHeight="1" thickBot="1">
      <c r="A59" s="790"/>
      <c r="B59" s="231" t="s">
        <v>448</v>
      </c>
      <c r="C59" s="232"/>
      <c r="D59" s="232"/>
      <c r="E59" s="232"/>
      <c r="F59" s="232"/>
      <c r="G59" s="232"/>
      <c r="H59" s="232"/>
      <c r="I59" s="232"/>
      <c r="J59" s="232"/>
      <c r="K59" s="232"/>
      <c r="L59" s="233"/>
      <c r="M59" s="233"/>
      <c r="N59" s="233"/>
      <c r="O59" s="233"/>
      <c r="P59" s="233"/>
      <c r="Q59" s="233"/>
      <c r="R59" s="234"/>
      <c r="S59" s="969">
        <v>220.8</v>
      </c>
      <c r="T59" s="970"/>
      <c r="U59" s="970"/>
      <c r="V59" s="970"/>
      <c r="W59" s="971"/>
      <c r="X59" s="235" t="s">
        <v>89</v>
      </c>
      <c r="Y59" s="969">
        <v>1135.8</v>
      </c>
      <c r="Z59" s="970"/>
      <c r="AA59" s="970"/>
      <c r="AB59" s="970"/>
      <c r="AC59" s="971"/>
      <c r="AD59" s="236" t="s">
        <v>89</v>
      </c>
      <c r="AE59" s="969">
        <v>420.8</v>
      </c>
      <c r="AF59" s="970"/>
      <c r="AG59" s="970"/>
      <c r="AH59" s="970"/>
      <c r="AI59" s="971"/>
      <c r="AJ59" s="237" t="s">
        <v>89</v>
      </c>
      <c r="AL59" s="227" t="s">
        <v>233</v>
      </c>
      <c r="AT59" s="148"/>
    </row>
    <row r="60" spans="1:46" ht="21.75" customHeight="1" thickBot="1">
      <c r="A60" s="790"/>
      <c r="B60" s="238" t="s">
        <v>449</v>
      </c>
      <c r="C60" s="239"/>
      <c r="D60" s="239"/>
      <c r="E60" s="239"/>
      <c r="F60" s="239"/>
      <c r="G60" s="239"/>
      <c r="H60" s="239"/>
      <c r="I60" s="239"/>
      <c r="J60" s="239"/>
      <c r="K60" s="239"/>
      <c r="L60" s="240"/>
      <c r="M60" s="240"/>
      <c r="N60" s="240"/>
      <c r="O60" s="240"/>
      <c r="P60" s="240"/>
      <c r="Q60" s="240"/>
      <c r="R60" s="240"/>
      <c r="S60" s="867">
        <v>18.1</v>
      </c>
      <c r="T60" s="868"/>
      <c r="U60" s="868"/>
      <c r="V60" s="868"/>
      <c r="W60" s="869"/>
      <c r="X60" s="235" t="s">
        <v>89</v>
      </c>
      <c r="Y60" s="867">
        <v>94.6</v>
      </c>
      <c r="Z60" s="868"/>
      <c r="AA60" s="868"/>
      <c r="AB60" s="868"/>
      <c r="AC60" s="869"/>
      <c r="AD60" s="236" t="s">
        <v>89</v>
      </c>
      <c r="AE60" s="867">
        <v>35.4</v>
      </c>
      <c r="AF60" s="868"/>
      <c r="AG60" s="868"/>
      <c r="AH60" s="868"/>
      <c r="AI60" s="869"/>
      <c r="AJ60" s="237" t="s">
        <v>89</v>
      </c>
      <c r="AL60" s="227" t="s">
        <v>299</v>
      </c>
      <c r="AT60" s="148"/>
    </row>
    <row r="61" spans="1:46" ht="21.75" customHeight="1" thickBot="1">
      <c r="A61" s="790"/>
      <c r="B61" s="238" t="s">
        <v>450</v>
      </c>
      <c r="C61" s="241"/>
      <c r="D61" s="241"/>
      <c r="E61" s="241"/>
      <c r="F61" s="241"/>
      <c r="G61" s="241"/>
      <c r="H61" s="241"/>
      <c r="I61" s="241"/>
      <c r="J61" s="241"/>
      <c r="K61" s="241"/>
      <c r="L61" s="207"/>
      <c r="M61" s="207"/>
      <c r="N61" s="207"/>
      <c r="O61" s="207"/>
      <c r="P61" s="207"/>
      <c r="Q61" s="207"/>
      <c r="R61" s="207"/>
      <c r="S61" s="902">
        <f>ROUND(S58/S59,)</f>
        <v>230978</v>
      </c>
      <c r="T61" s="903"/>
      <c r="U61" s="903"/>
      <c r="V61" s="903"/>
      <c r="W61" s="904"/>
      <c r="X61" s="235" t="s">
        <v>2</v>
      </c>
      <c r="Y61" s="902">
        <f>ROUND(Y58/Y59,)</f>
        <v>206903</v>
      </c>
      <c r="Z61" s="903"/>
      <c r="AA61" s="903"/>
      <c r="AB61" s="903"/>
      <c r="AC61" s="904"/>
      <c r="AD61" s="235" t="s">
        <v>2</v>
      </c>
      <c r="AE61" s="902">
        <f>ROUND(AE58/AE59,)</f>
        <v>190114</v>
      </c>
      <c r="AF61" s="903"/>
      <c r="AG61" s="903"/>
      <c r="AH61" s="903"/>
      <c r="AI61" s="904"/>
      <c r="AJ61" s="237" t="s">
        <v>2</v>
      </c>
      <c r="AL61" s="227" t="s">
        <v>377</v>
      </c>
      <c r="AT61" s="148"/>
    </row>
    <row r="62" spans="1:50" ht="18" customHeight="1">
      <c r="A62" s="790"/>
      <c r="B62" s="835" t="s">
        <v>451</v>
      </c>
      <c r="C62" s="836"/>
      <c r="D62" s="836"/>
      <c r="E62" s="836"/>
      <c r="F62" s="836"/>
      <c r="G62" s="836"/>
      <c r="H62" s="836"/>
      <c r="I62" s="836"/>
      <c r="J62" s="836"/>
      <c r="K62" s="242"/>
      <c r="L62" s="243" t="s">
        <v>369</v>
      </c>
      <c r="M62" s="244"/>
      <c r="N62" s="244"/>
      <c r="O62" s="244"/>
      <c r="P62" s="244"/>
      <c r="Q62" s="244"/>
      <c r="R62" s="244"/>
      <c r="S62" s="848">
        <f>CEILING(AN63,1)</f>
        <v>1890</v>
      </c>
      <c r="T62" s="849"/>
      <c r="U62" s="849"/>
      <c r="V62" s="849"/>
      <c r="W62" s="849"/>
      <c r="X62" s="245" t="s">
        <v>370</v>
      </c>
      <c r="Y62" s="966"/>
      <c r="Z62" s="967"/>
      <c r="AA62" s="967"/>
      <c r="AB62" s="967"/>
      <c r="AC62" s="967"/>
      <c r="AD62" s="968"/>
      <c r="AE62" s="832"/>
      <c r="AF62" s="833"/>
      <c r="AG62" s="833"/>
      <c r="AH62" s="833"/>
      <c r="AI62" s="833"/>
      <c r="AJ62" s="834"/>
      <c r="AL62" s="246"/>
      <c r="AM62" s="247"/>
      <c r="AN62" s="248" t="s">
        <v>225</v>
      </c>
      <c r="AO62" s="249" t="s">
        <v>226</v>
      </c>
      <c r="AP62" s="248" t="s">
        <v>227</v>
      </c>
      <c r="AQ62" s="249" t="s">
        <v>361</v>
      </c>
      <c r="AR62" s="250" t="s">
        <v>362</v>
      </c>
      <c r="AS62" s="251" t="s">
        <v>363</v>
      </c>
      <c r="AT62" s="252" t="s">
        <v>364</v>
      </c>
      <c r="AU62" s="251"/>
      <c r="AV62" s="251"/>
      <c r="AW62" s="251"/>
      <c r="AX62" s="253"/>
    </row>
    <row r="63" spans="1:50" ht="18" customHeight="1">
      <c r="A63" s="790"/>
      <c r="B63" s="837"/>
      <c r="C63" s="838"/>
      <c r="D63" s="838"/>
      <c r="E63" s="838"/>
      <c r="F63" s="838"/>
      <c r="G63" s="838"/>
      <c r="H63" s="838"/>
      <c r="I63" s="838"/>
      <c r="J63" s="838"/>
      <c r="K63" s="254"/>
      <c r="L63" s="239"/>
      <c r="M63" s="255" t="s">
        <v>281</v>
      </c>
      <c r="N63" s="813">
        <f>T63</f>
        <v>410508</v>
      </c>
      <c r="O63" s="813"/>
      <c r="P63" s="813"/>
      <c r="Q63" s="255" t="s">
        <v>370</v>
      </c>
      <c r="R63" s="256" t="s">
        <v>371</v>
      </c>
      <c r="S63" s="257" t="s">
        <v>281</v>
      </c>
      <c r="T63" s="845">
        <f>S60*S62*12</f>
        <v>410508</v>
      </c>
      <c r="U63" s="845"/>
      <c r="V63" s="845"/>
      <c r="W63" s="258" t="s">
        <v>370</v>
      </c>
      <c r="X63" s="259" t="s">
        <v>371</v>
      </c>
      <c r="Y63" s="966"/>
      <c r="Z63" s="967"/>
      <c r="AA63" s="967"/>
      <c r="AB63" s="967"/>
      <c r="AC63" s="967"/>
      <c r="AD63" s="968"/>
      <c r="AE63" s="832"/>
      <c r="AF63" s="833"/>
      <c r="AG63" s="833"/>
      <c r="AH63" s="833"/>
      <c r="AI63" s="833"/>
      <c r="AJ63" s="834"/>
      <c r="AL63" s="260" t="s">
        <v>230</v>
      </c>
      <c r="AM63" s="260" t="s">
        <v>223</v>
      </c>
      <c r="AN63" s="261">
        <f>AB49/(S60*12)</f>
        <v>1889.5027624309391</v>
      </c>
      <c r="AO63" s="262"/>
      <c r="AP63" s="261"/>
      <c r="AQ63" s="251"/>
      <c r="AR63" s="263"/>
      <c r="AS63" s="251"/>
      <c r="AT63" s="264" t="s">
        <v>365</v>
      </c>
      <c r="AU63" s="251"/>
      <c r="AV63" s="251"/>
      <c r="AW63" s="251"/>
      <c r="AX63" s="253"/>
    </row>
    <row r="64" spans="1:50" ht="18" customHeight="1" thickBot="1">
      <c r="A64" s="790"/>
      <c r="B64" s="837"/>
      <c r="C64" s="838"/>
      <c r="D64" s="838"/>
      <c r="E64" s="838"/>
      <c r="F64" s="838"/>
      <c r="G64" s="838"/>
      <c r="H64" s="838"/>
      <c r="I64" s="838"/>
      <c r="J64" s="838"/>
      <c r="K64" s="242"/>
      <c r="L64" s="243" t="s">
        <v>372</v>
      </c>
      <c r="M64" s="244"/>
      <c r="N64" s="244"/>
      <c r="O64" s="244"/>
      <c r="P64" s="244"/>
      <c r="Q64" s="244"/>
      <c r="R64" s="244"/>
      <c r="S64" s="846">
        <f>IF((CEILING(AN66,1)-AN66)-2*(CEILING(AO66,1)-AO66)&gt;=0,CEILING(AN66,1),CEILING(AN66+AS67/S60/12,1))</f>
        <v>526</v>
      </c>
      <c r="T64" s="847"/>
      <c r="U64" s="847"/>
      <c r="V64" s="847"/>
      <c r="W64" s="847"/>
      <c r="X64" s="265" t="s">
        <v>370</v>
      </c>
      <c r="Y64" s="846">
        <f>IF((CEILING(AN66,1)-AN66)-2*(CEILING(AO66,1)-AO66)&gt;=0,CEILING(AO66,1),FLOOR(AO66,1))</f>
        <v>261</v>
      </c>
      <c r="Z64" s="847"/>
      <c r="AA64" s="847"/>
      <c r="AB64" s="847"/>
      <c r="AC64" s="847"/>
      <c r="AD64" s="265" t="s">
        <v>370</v>
      </c>
      <c r="AE64" s="910"/>
      <c r="AF64" s="911"/>
      <c r="AG64" s="911"/>
      <c r="AH64" s="911"/>
      <c r="AI64" s="911"/>
      <c r="AJ64" s="912"/>
      <c r="AL64" s="266"/>
      <c r="AM64" s="267" t="s">
        <v>224</v>
      </c>
      <c r="AN64" s="268">
        <f>AB49</f>
        <v>410400</v>
      </c>
      <c r="AO64" s="269"/>
      <c r="AP64" s="268"/>
      <c r="AQ64" s="270">
        <f>SUM(AN64:AP64)</f>
        <v>410400</v>
      </c>
      <c r="AR64" s="271">
        <f>AQ64-S60*S62*12</f>
        <v>-108</v>
      </c>
      <c r="AS64" s="272" t="s">
        <v>327</v>
      </c>
      <c r="AT64" s="273"/>
      <c r="AU64" s="274"/>
      <c r="AV64" s="274"/>
      <c r="AW64" s="274"/>
      <c r="AX64" s="275"/>
    </row>
    <row r="65" spans="1:50" ht="18" customHeight="1" thickBot="1">
      <c r="A65" s="790"/>
      <c r="B65" s="837"/>
      <c r="C65" s="838"/>
      <c r="D65" s="838"/>
      <c r="E65" s="838"/>
      <c r="F65" s="838"/>
      <c r="G65" s="838"/>
      <c r="H65" s="838"/>
      <c r="I65" s="838"/>
      <c r="J65" s="838"/>
      <c r="K65" s="254"/>
      <c r="L65" s="239"/>
      <c r="M65" s="255" t="s">
        <v>281</v>
      </c>
      <c r="N65" s="813">
        <f>SUM(T65,Z65)</f>
        <v>410534.39999999997</v>
      </c>
      <c r="O65" s="813"/>
      <c r="P65" s="813"/>
      <c r="Q65" s="255" t="s">
        <v>370</v>
      </c>
      <c r="R65" s="256" t="s">
        <v>371</v>
      </c>
      <c r="S65" s="276" t="s">
        <v>281</v>
      </c>
      <c r="T65" s="813">
        <f>S60*S64*12</f>
        <v>114247.20000000001</v>
      </c>
      <c r="U65" s="813"/>
      <c r="V65" s="813"/>
      <c r="W65" s="255" t="s">
        <v>370</v>
      </c>
      <c r="X65" s="277" t="s">
        <v>371</v>
      </c>
      <c r="Y65" s="276" t="s">
        <v>281</v>
      </c>
      <c r="Z65" s="813">
        <f>Y60*Y64*12</f>
        <v>296287.19999999995</v>
      </c>
      <c r="AA65" s="813"/>
      <c r="AB65" s="813"/>
      <c r="AC65" s="255" t="s">
        <v>370</v>
      </c>
      <c r="AD65" s="277" t="s">
        <v>371</v>
      </c>
      <c r="AE65" s="913"/>
      <c r="AF65" s="914"/>
      <c r="AG65" s="914"/>
      <c r="AH65" s="914"/>
      <c r="AI65" s="914"/>
      <c r="AJ65" s="915"/>
      <c r="AL65" s="260" t="s">
        <v>231</v>
      </c>
      <c r="AM65" s="278" t="s">
        <v>229</v>
      </c>
      <c r="AN65" s="279">
        <v>2</v>
      </c>
      <c r="AO65" s="280">
        <v>1</v>
      </c>
      <c r="AP65" s="281"/>
      <c r="AQ65" s="251"/>
      <c r="AR65" s="263"/>
      <c r="AS65" s="251"/>
      <c r="AT65" s="264" t="s">
        <v>366</v>
      </c>
      <c r="AU65" s="282">
        <f>AN65/AO65</f>
        <v>2</v>
      </c>
      <c r="AV65" s="283" t="str">
        <f>IF(AU65&lt;2,"  2以上となるよう配分比率を設定してください。","  2以上であることを確認してください")</f>
        <v>  2以上であることを確認してください</v>
      </c>
      <c r="AW65" s="283"/>
      <c r="AX65" s="284"/>
    </row>
    <row r="66" spans="1:50" ht="18" customHeight="1">
      <c r="A66" s="790"/>
      <c r="B66" s="837"/>
      <c r="C66" s="838"/>
      <c r="D66" s="838"/>
      <c r="E66" s="838"/>
      <c r="F66" s="838"/>
      <c r="G66" s="838"/>
      <c r="H66" s="838"/>
      <c r="I66" s="838"/>
      <c r="J66" s="838"/>
      <c r="K66" s="285"/>
      <c r="L66" s="243" t="s">
        <v>373</v>
      </c>
      <c r="M66" s="244"/>
      <c r="N66" s="244"/>
      <c r="O66" s="244"/>
      <c r="P66" s="244"/>
      <c r="Q66" s="244"/>
      <c r="R66" s="244"/>
      <c r="S66" s="848">
        <f>IF((CEILING(AN69,1)-AN69)-2*(CEILING(AO69,1)-AO69)&gt;=0,CEILING(AN69,1),CEILING(AN69+(AS69+AS70)/S60/12,1))</f>
        <v>463</v>
      </c>
      <c r="T66" s="849"/>
      <c r="U66" s="849"/>
      <c r="V66" s="849"/>
      <c r="W66" s="849"/>
      <c r="X66" s="245" t="s">
        <v>370</v>
      </c>
      <c r="Y66" s="848">
        <f>IF((CEILING(AN69,1)-AN69)-2*(CEILING(AO69,1)-AO69)&gt;=0,CEILING(AO69,1),FLOOR(AO69,1))</f>
        <v>230</v>
      </c>
      <c r="Z66" s="849"/>
      <c r="AA66" s="849"/>
      <c r="AB66" s="849"/>
      <c r="AC66" s="849"/>
      <c r="AD66" s="245" t="s">
        <v>370</v>
      </c>
      <c r="AE66" s="849">
        <f>IF(Y66-2*(CEILING(AP69,1))&gt;=0,CEILING(AP69,1),FLOOR(AP69,1))</f>
        <v>115</v>
      </c>
      <c r="AF66" s="849"/>
      <c r="AG66" s="849"/>
      <c r="AH66" s="849"/>
      <c r="AI66" s="849"/>
      <c r="AJ66" s="286" t="s">
        <v>370</v>
      </c>
      <c r="AL66" s="287"/>
      <c r="AM66" s="288" t="s">
        <v>223</v>
      </c>
      <c r="AN66" s="289">
        <f>AB49/((S60+Y60/AU65)*12)</f>
        <v>522.9357798165137</v>
      </c>
      <c r="AO66" s="290">
        <f>AB49/((S60*AU65+Y60)*12)</f>
        <v>261.46788990825684</v>
      </c>
      <c r="AP66" s="289"/>
      <c r="AQ66" s="291"/>
      <c r="AR66" s="292"/>
      <c r="AS66" s="291"/>
      <c r="AT66" s="293"/>
      <c r="AU66" s="294"/>
      <c r="AV66" s="291"/>
      <c r="AW66" s="291"/>
      <c r="AX66" s="295"/>
    </row>
    <row r="67" spans="1:50" ht="18" customHeight="1" thickBot="1">
      <c r="A67" s="296"/>
      <c r="B67" s="837"/>
      <c r="C67" s="838"/>
      <c r="D67" s="838"/>
      <c r="E67" s="838"/>
      <c r="F67" s="838"/>
      <c r="G67" s="838"/>
      <c r="H67" s="838"/>
      <c r="I67" s="838"/>
      <c r="J67" s="838"/>
      <c r="K67" s="254"/>
      <c r="L67" s="241"/>
      <c r="M67" s="258" t="s">
        <v>281</v>
      </c>
      <c r="N67" s="845">
        <f>SUM(T67,Z67,AF67)</f>
        <v>410511.6</v>
      </c>
      <c r="O67" s="845"/>
      <c r="P67" s="845"/>
      <c r="Q67" s="258" t="s">
        <v>370</v>
      </c>
      <c r="R67" s="297" t="s">
        <v>371</v>
      </c>
      <c r="S67" s="257" t="s">
        <v>281</v>
      </c>
      <c r="T67" s="845">
        <f>S60*S66*12</f>
        <v>100563.6</v>
      </c>
      <c r="U67" s="845"/>
      <c r="V67" s="845"/>
      <c r="W67" s="258" t="s">
        <v>370</v>
      </c>
      <c r="X67" s="277" t="s">
        <v>371</v>
      </c>
      <c r="Y67" s="257" t="s">
        <v>281</v>
      </c>
      <c r="Z67" s="845">
        <f>Y60*Y66*12</f>
        <v>261096</v>
      </c>
      <c r="AA67" s="845"/>
      <c r="AB67" s="845"/>
      <c r="AC67" s="258" t="s">
        <v>370</v>
      </c>
      <c r="AD67" s="277" t="s">
        <v>371</v>
      </c>
      <c r="AE67" s="258" t="s">
        <v>281</v>
      </c>
      <c r="AF67" s="845">
        <f>AE60*AE66*12</f>
        <v>48852</v>
      </c>
      <c r="AG67" s="845"/>
      <c r="AH67" s="845"/>
      <c r="AI67" s="258" t="s">
        <v>370</v>
      </c>
      <c r="AJ67" s="298" t="s">
        <v>371</v>
      </c>
      <c r="AL67" s="266"/>
      <c r="AM67" s="266" t="s">
        <v>224</v>
      </c>
      <c r="AN67" s="299">
        <f>AB49/(1+Y60/S60/AU65)</f>
        <v>113581.65137614681</v>
      </c>
      <c r="AO67" s="300">
        <f>AB49/(S60/Y60*AU65+1)</f>
        <v>296818.3486238532</v>
      </c>
      <c r="AP67" s="299"/>
      <c r="AQ67" s="270">
        <f>SUM(AN67:AP67)</f>
        <v>410400</v>
      </c>
      <c r="AR67" s="271">
        <f>AQ67-S60*S64*12-Y60*Y64*12</f>
        <v>-134.39999999996508</v>
      </c>
      <c r="AS67" s="274">
        <f>IF((CEILING(AN66,1)-AN66)-2*(CEILING(AO66,1)-AO66)&gt;=0,0,(AO66-FLOOR(AO66,1))*Y60*12)</f>
        <v>531.1486238531606</v>
      </c>
      <c r="AT67" s="273"/>
      <c r="AU67" s="301"/>
      <c r="AV67" s="274"/>
      <c r="AW67" s="274"/>
      <c r="AX67" s="275"/>
    </row>
    <row r="68" spans="1:50" ht="18" customHeight="1" thickBot="1">
      <c r="A68" s="296"/>
      <c r="B68" s="837"/>
      <c r="C68" s="838"/>
      <c r="D68" s="838"/>
      <c r="E68" s="838"/>
      <c r="F68" s="838"/>
      <c r="G68" s="838"/>
      <c r="H68" s="838"/>
      <c r="I68" s="838"/>
      <c r="J68" s="838"/>
      <c r="K68" s="285"/>
      <c r="L68" s="243" t="s">
        <v>374</v>
      </c>
      <c r="M68" s="244"/>
      <c r="N68" s="244"/>
      <c r="O68" s="244"/>
      <c r="P68" s="244"/>
      <c r="Q68" s="244"/>
      <c r="R68" s="244"/>
      <c r="S68" s="841"/>
      <c r="T68" s="842"/>
      <c r="U68" s="842"/>
      <c r="V68" s="842"/>
      <c r="W68" s="843"/>
      <c r="X68" s="241" t="s">
        <v>370</v>
      </c>
      <c r="Y68" s="841"/>
      <c r="Z68" s="842"/>
      <c r="AA68" s="842"/>
      <c r="AB68" s="842"/>
      <c r="AC68" s="843"/>
      <c r="AD68" s="302" t="s">
        <v>370</v>
      </c>
      <c r="AE68" s="841"/>
      <c r="AF68" s="842"/>
      <c r="AG68" s="842"/>
      <c r="AH68" s="842"/>
      <c r="AI68" s="843"/>
      <c r="AJ68" s="303" t="s">
        <v>370</v>
      </c>
      <c r="AL68" s="260" t="s">
        <v>232</v>
      </c>
      <c r="AM68" s="293" t="s">
        <v>229</v>
      </c>
      <c r="AN68" s="279">
        <v>2</v>
      </c>
      <c r="AO68" s="304">
        <v>1</v>
      </c>
      <c r="AP68" s="305">
        <v>0.5</v>
      </c>
      <c r="AQ68" s="291"/>
      <c r="AR68" s="292"/>
      <c r="AS68" s="291"/>
      <c r="AT68" s="293" t="s">
        <v>366</v>
      </c>
      <c r="AU68" s="294">
        <f>AN68/AO68</f>
        <v>2</v>
      </c>
      <c r="AV68" s="306" t="str">
        <f>IF(AU68&lt;2,"  2以上となるよう配分比率を設定してください。","  2以上であることを確認してください")</f>
        <v>  2以上であることを確認してください</v>
      </c>
      <c r="AW68" s="306"/>
      <c r="AX68" s="307"/>
    </row>
    <row r="69" spans="1:50" ht="18" customHeight="1" thickBot="1">
      <c r="A69" s="296"/>
      <c r="B69" s="839"/>
      <c r="C69" s="840"/>
      <c r="D69" s="840"/>
      <c r="E69" s="840"/>
      <c r="F69" s="840"/>
      <c r="G69" s="840"/>
      <c r="H69" s="840"/>
      <c r="I69" s="838"/>
      <c r="J69" s="838"/>
      <c r="K69" s="308"/>
      <c r="L69" s="241"/>
      <c r="M69" s="309" t="s">
        <v>281</v>
      </c>
      <c r="N69" s="844">
        <f>SUM(T69,Z69,AF69)</f>
        <v>0</v>
      </c>
      <c r="O69" s="844"/>
      <c r="P69" s="844"/>
      <c r="Q69" s="309" t="s">
        <v>370</v>
      </c>
      <c r="R69" s="310" t="s">
        <v>371</v>
      </c>
      <c r="S69" s="311" t="s">
        <v>281</v>
      </c>
      <c r="T69" s="844">
        <f>S60*S68*12</f>
        <v>0</v>
      </c>
      <c r="U69" s="844"/>
      <c r="V69" s="844"/>
      <c r="W69" s="309" t="s">
        <v>370</v>
      </c>
      <c r="X69" s="312" t="s">
        <v>371</v>
      </c>
      <c r="Y69" s="309" t="s">
        <v>281</v>
      </c>
      <c r="Z69" s="844">
        <f>Y60*Y68*12</f>
        <v>0</v>
      </c>
      <c r="AA69" s="844"/>
      <c r="AB69" s="844"/>
      <c r="AC69" s="309" t="s">
        <v>370</v>
      </c>
      <c r="AD69" s="312" t="s">
        <v>371</v>
      </c>
      <c r="AE69" s="309" t="s">
        <v>281</v>
      </c>
      <c r="AF69" s="844">
        <f>AE60*AE68*12</f>
        <v>0</v>
      </c>
      <c r="AG69" s="844"/>
      <c r="AH69" s="844"/>
      <c r="AI69" s="309" t="s">
        <v>370</v>
      </c>
      <c r="AJ69" s="313" t="s">
        <v>371</v>
      </c>
      <c r="AL69" s="314"/>
      <c r="AM69" s="315" t="s">
        <v>223</v>
      </c>
      <c r="AN69" s="289">
        <f>AB49/((S60+Y60/AU68+AE60/AU70)*12)</f>
        <v>460.6060606060606</v>
      </c>
      <c r="AO69" s="290">
        <f>AB49/((S60*AU68+Y60+AE60/AU69)*12)</f>
        <v>230.3030303030303</v>
      </c>
      <c r="AP69" s="289">
        <f>AB49/((S60*AU70+Y60*AU69+AE60)*12)</f>
        <v>115.15151515151516</v>
      </c>
      <c r="AQ69" s="291"/>
      <c r="AR69" s="292"/>
      <c r="AS69" s="316">
        <f>IF((CEILING(AN69,1)-AN69)-2*(CEILING(AO69,1)-AO69)&gt;=0,0,(AO69-FLOOR(AO69,1))*Y60*12)</f>
        <v>344.0000000000098</v>
      </c>
      <c r="AT69" s="293" t="s">
        <v>367</v>
      </c>
      <c r="AU69" s="294">
        <f>AO68/AP68</f>
        <v>2</v>
      </c>
      <c r="AV69" s="306" t="str">
        <f>IF(AU69&lt;2,"  2以上となるよう配分比率を設定してください。","  2以上であることを確認してください")</f>
        <v>  2以上であることを確認してください</v>
      </c>
      <c r="AW69" s="306"/>
      <c r="AX69" s="307"/>
    </row>
    <row r="70" spans="1:50" s="120" customFormat="1" ht="18" customHeight="1" thickBot="1">
      <c r="A70" s="317"/>
      <c r="B70" s="318" t="s">
        <v>417</v>
      </c>
      <c r="C70" s="202"/>
      <c r="D70" s="202"/>
      <c r="E70" s="202"/>
      <c r="F70" s="202"/>
      <c r="G70" s="202"/>
      <c r="H70" s="202"/>
      <c r="I70" s="202"/>
      <c r="J70" s="202"/>
      <c r="K70" s="319"/>
      <c r="L70" s="319"/>
      <c r="M70" s="202"/>
      <c r="N70" s="202"/>
      <c r="O70" s="202"/>
      <c r="P70" s="202"/>
      <c r="Q70" s="202"/>
      <c r="R70" s="202"/>
      <c r="S70" s="202"/>
      <c r="T70" s="202"/>
      <c r="U70" s="202"/>
      <c r="V70" s="202"/>
      <c r="W70" s="320"/>
      <c r="X70" s="851">
        <v>7</v>
      </c>
      <c r="Y70" s="852"/>
      <c r="Z70" s="321" t="s">
        <v>138</v>
      </c>
      <c r="AA70" s="322"/>
      <c r="AB70" s="322"/>
      <c r="AC70" s="853"/>
      <c r="AD70" s="853"/>
      <c r="AE70" s="321"/>
      <c r="AF70" s="321"/>
      <c r="AG70" s="321"/>
      <c r="AH70" s="323"/>
      <c r="AI70" s="324"/>
      <c r="AJ70" s="325"/>
      <c r="AL70" s="326"/>
      <c r="AM70" s="266" t="s">
        <v>224</v>
      </c>
      <c r="AN70" s="327">
        <f>AB49/(1+Y60/S60/AU68+AE60/S60/AU70)</f>
        <v>100043.63636363638</v>
      </c>
      <c r="AO70" s="270">
        <f>AB49/(S60/Y60*AU68+1+AE60/Y60/AU69)</f>
        <v>261439.99999999997</v>
      </c>
      <c r="AP70" s="327">
        <f>AB49/(S60/AE60*AU70+Y60/AE60*AU69+1)</f>
        <v>48916.36363636364</v>
      </c>
      <c r="AQ70" s="270">
        <f>SUM(AN70:AP70)</f>
        <v>410400</v>
      </c>
      <c r="AR70" s="271">
        <f>AQ70-S60*S66*12-Y60*Y66*12-AE60*AE66*12</f>
        <v>-111.59999999997672</v>
      </c>
      <c r="AS70" s="328">
        <f>IF(Y66-2*(CEILING(AP69,1))&gt;=0,0,(AP69-FLOOR(AP69,1))*AE60*12)</f>
        <v>64.3636363636382</v>
      </c>
      <c r="AT70" s="273" t="s">
        <v>368</v>
      </c>
      <c r="AU70" s="274">
        <f>AN68/AP68</f>
        <v>4</v>
      </c>
      <c r="AV70" s="274"/>
      <c r="AW70" s="274"/>
      <c r="AX70" s="275"/>
    </row>
    <row r="71" spans="1:46" s="120" customFormat="1" ht="18" customHeight="1">
      <c r="A71" s="329"/>
      <c r="B71" s="330"/>
      <c r="C71" s="331" t="s">
        <v>356</v>
      </c>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3"/>
      <c r="AL71" s="334"/>
      <c r="AM71" s="335"/>
      <c r="AN71" s="336"/>
      <c r="AO71" s="336"/>
      <c r="AP71" s="336"/>
      <c r="AQ71" s="336"/>
      <c r="AR71" s="337"/>
      <c r="AT71" s="126"/>
    </row>
    <row r="72" spans="1:46" s="120" customFormat="1" ht="18" customHeight="1">
      <c r="A72" s="329"/>
      <c r="B72" s="330"/>
      <c r="C72" s="338"/>
      <c r="D72" s="331" t="s">
        <v>357</v>
      </c>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214"/>
      <c r="AJ72" s="333"/>
      <c r="AL72" s="334"/>
      <c r="AM72" s="335"/>
      <c r="AN72" s="336"/>
      <c r="AO72" s="336"/>
      <c r="AP72" s="336"/>
      <c r="AQ72" s="336"/>
      <c r="AR72" s="337"/>
      <c r="AT72" s="126"/>
    </row>
    <row r="73" spans="1:46" s="120" customFormat="1" ht="18" customHeight="1">
      <c r="A73" s="329"/>
      <c r="B73" s="330"/>
      <c r="C73" s="340"/>
      <c r="D73" s="331" t="s">
        <v>358</v>
      </c>
      <c r="E73" s="341"/>
      <c r="F73" s="341"/>
      <c r="G73" s="341"/>
      <c r="H73" s="341"/>
      <c r="I73" s="341"/>
      <c r="J73" s="341"/>
      <c r="K73" s="341"/>
      <c r="L73" s="341"/>
      <c r="M73" s="341"/>
      <c r="N73" s="341"/>
      <c r="O73" s="341"/>
      <c r="P73" s="341"/>
      <c r="Q73" s="341"/>
      <c r="R73" s="341"/>
      <c r="S73" s="341"/>
      <c r="T73" s="339"/>
      <c r="U73" s="339"/>
      <c r="V73" s="339"/>
      <c r="W73" s="339"/>
      <c r="X73" s="339"/>
      <c r="Y73" s="339"/>
      <c r="Z73" s="339"/>
      <c r="AA73" s="339"/>
      <c r="AB73" s="339"/>
      <c r="AC73" s="339"/>
      <c r="AD73" s="339"/>
      <c r="AE73" s="339"/>
      <c r="AF73" s="339"/>
      <c r="AG73" s="339"/>
      <c r="AH73" s="339"/>
      <c r="AI73" s="214"/>
      <c r="AJ73" s="333"/>
      <c r="AL73" s="334"/>
      <c r="AM73" s="335"/>
      <c r="AN73" s="336"/>
      <c r="AO73" s="336"/>
      <c r="AP73" s="336"/>
      <c r="AQ73" s="336"/>
      <c r="AR73" s="337"/>
      <c r="AT73" s="126"/>
    </row>
    <row r="74" spans="1:46" s="120" customFormat="1" ht="27" customHeight="1">
      <c r="A74" s="329"/>
      <c r="B74" s="330"/>
      <c r="C74" s="340"/>
      <c r="D74" s="917" t="s">
        <v>418</v>
      </c>
      <c r="E74" s="917"/>
      <c r="F74" s="917"/>
      <c r="G74" s="917"/>
      <c r="H74" s="917"/>
      <c r="I74" s="917"/>
      <c r="J74" s="917"/>
      <c r="K74" s="917"/>
      <c r="L74" s="917"/>
      <c r="M74" s="917"/>
      <c r="N74" s="917"/>
      <c r="O74" s="917"/>
      <c r="P74" s="917"/>
      <c r="Q74" s="917"/>
      <c r="R74" s="917"/>
      <c r="S74" s="917"/>
      <c r="T74" s="917"/>
      <c r="U74" s="917"/>
      <c r="V74" s="917"/>
      <c r="W74" s="917"/>
      <c r="X74" s="917"/>
      <c r="Y74" s="917"/>
      <c r="Z74" s="917"/>
      <c r="AA74" s="917"/>
      <c r="AB74" s="917"/>
      <c r="AC74" s="917"/>
      <c r="AD74" s="917"/>
      <c r="AE74" s="917"/>
      <c r="AF74" s="917"/>
      <c r="AG74" s="917"/>
      <c r="AH74" s="917"/>
      <c r="AI74" s="917"/>
      <c r="AJ74" s="333"/>
      <c r="AL74" s="334"/>
      <c r="AM74" s="335"/>
      <c r="AN74" s="336"/>
      <c r="AO74" s="336"/>
      <c r="AP74" s="336"/>
      <c r="AQ74" s="336"/>
      <c r="AR74" s="337"/>
      <c r="AT74" s="126"/>
    </row>
    <row r="75" spans="1:46" s="120" customFormat="1" ht="18" customHeight="1" thickBot="1">
      <c r="A75" s="342"/>
      <c r="B75" s="343"/>
      <c r="C75" s="344"/>
      <c r="D75" s="345" t="s">
        <v>120</v>
      </c>
      <c r="E75" s="346"/>
      <c r="F75" s="918"/>
      <c r="G75" s="918"/>
      <c r="H75" s="918"/>
      <c r="I75" s="918"/>
      <c r="J75" s="918"/>
      <c r="K75" s="918"/>
      <c r="L75" s="918"/>
      <c r="M75" s="918"/>
      <c r="N75" s="918"/>
      <c r="O75" s="918"/>
      <c r="P75" s="918"/>
      <c r="Q75" s="918"/>
      <c r="R75" s="918"/>
      <c r="S75" s="918"/>
      <c r="T75" s="918"/>
      <c r="U75" s="918"/>
      <c r="V75" s="918"/>
      <c r="W75" s="918"/>
      <c r="X75" s="918"/>
      <c r="Y75" s="918"/>
      <c r="Z75" s="918"/>
      <c r="AA75" s="918"/>
      <c r="AB75" s="918"/>
      <c r="AC75" s="918"/>
      <c r="AD75" s="918"/>
      <c r="AE75" s="918"/>
      <c r="AF75" s="918"/>
      <c r="AG75" s="918"/>
      <c r="AH75" s="918"/>
      <c r="AI75" s="918"/>
      <c r="AJ75" s="347" t="s">
        <v>359</v>
      </c>
      <c r="AL75" s="334"/>
      <c r="AM75" s="335"/>
      <c r="AN75" s="336"/>
      <c r="AO75" s="336"/>
      <c r="AP75" s="336"/>
      <c r="AQ75" s="336"/>
      <c r="AR75" s="337"/>
      <c r="AT75" s="126"/>
    </row>
    <row r="76" spans="1:36" s="120" customFormat="1" ht="18" customHeight="1" thickBot="1">
      <c r="A76" s="122" t="s">
        <v>90</v>
      </c>
      <c r="B76" s="348" t="s">
        <v>452</v>
      </c>
      <c r="C76" s="349"/>
      <c r="D76" s="349"/>
      <c r="E76" s="349"/>
      <c r="F76" s="349"/>
      <c r="G76" s="349"/>
      <c r="H76" s="348"/>
      <c r="I76" s="348"/>
      <c r="J76" s="348"/>
      <c r="K76" s="348"/>
      <c r="L76" s="350"/>
      <c r="M76" s="186"/>
      <c r="N76" s="351" t="s">
        <v>265</v>
      </c>
      <c r="O76" s="187"/>
      <c r="P76" s="916">
        <v>2</v>
      </c>
      <c r="Q76" s="916"/>
      <c r="R76" s="187" t="s">
        <v>12</v>
      </c>
      <c r="S76" s="916">
        <v>4</v>
      </c>
      <c r="T76" s="916"/>
      <c r="U76" s="187" t="s">
        <v>13</v>
      </c>
      <c r="V76" s="888" t="s">
        <v>14</v>
      </c>
      <c r="W76" s="888"/>
      <c r="X76" s="187" t="s">
        <v>84</v>
      </c>
      <c r="Y76" s="187"/>
      <c r="Z76" s="916">
        <v>3</v>
      </c>
      <c r="AA76" s="916"/>
      <c r="AB76" s="187" t="s">
        <v>12</v>
      </c>
      <c r="AC76" s="916">
        <v>3</v>
      </c>
      <c r="AD76" s="916"/>
      <c r="AE76" s="187" t="s">
        <v>13</v>
      </c>
      <c r="AF76" s="187" t="s">
        <v>263</v>
      </c>
      <c r="AG76" s="187">
        <f>IF(P76&gt;=1,(Z76*12+AC76)-(P76*12+S76)+1,"")</f>
        <v>12</v>
      </c>
      <c r="AH76" s="888" t="s">
        <v>264</v>
      </c>
      <c r="AI76" s="888"/>
      <c r="AJ76" s="188" t="s">
        <v>126</v>
      </c>
    </row>
    <row r="77" spans="1:36" s="120" customFormat="1" ht="6" customHeight="1">
      <c r="A77" s="352"/>
      <c r="B77" s="353"/>
      <c r="C77" s="353"/>
      <c r="D77" s="353"/>
      <c r="E77" s="353"/>
      <c r="F77" s="353"/>
      <c r="G77" s="353"/>
      <c r="H77" s="353"/>
      <c r="I77" s="353"/>
      <c r="J77" s="353"/>
      <c r="K77" s="353"/>
      <c r="L77" s="353"/>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5"/>
    </row>
    <row r="78" spans="1:36" s="120" customFormat="1" ht="13.5" customHeight="1">
      <c r="A78" s="193" t="s">
        <v>169</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5"/>
    </row>
    <row r="79" spans="1:36" s="120" customFormat="1" ht="24" customHeight="1">
      <c r="A79" s="354" t="s">
        <v>170</v>
      </c>
      <c r="B79" s="874" t="s">
        <v>419</v>
      </c>
      <c r="C79" s="874"/>
      <c r="D79" s="874"/>
      <c r="E79" s="874"/>
      <c r="F79" s="874"/>
      <c r="G79" s="874"/>
      <c r="H79" s="874"/>
      <c r="I79" s="874"/>
      <c r="J79" s="874"/>
      <c r="K79" s="874"/>
      <c r="L79" s="874"/>
      <c r="M79" s="874"/>
      <c r="N79" s="874"/>
      <c r="O79" s="874"/>
      <c r="P79" s="874"/>
      <c r="Q79" s="874"/>
      <c r="R79" s="874"/>
      <c r="S79" s="874"/>
      <c r="T79" s="874"/>
      <c r="U79" s="874"/>
      <c r="V79" s="874"/>
      <c r="W79" s="874"/>
      <c r="X79" s="874"/>
      <c r="Y79" s="874"/>
      <c r="Z79" s="874"/>
      <c r="AA79" s="874"/>
      <c r="AB79" s="874"/>
      <c r="AC79" s="874"/>
      <c r="AD79" s="874"/>
      <c r="AE79" s="874"/>
      <c r="AF79" s="874"/>
      <c r="AG79" s="874"/>
      <c r="AH79" s="874"/>
      <c r="AI79" s="874"/>
      <c r="AJ79" s="874"/>
    </row>
    <row r="80" spans="1:36" s="120" customFormat="1" ht="24" customHeight="1">
      <c r="A80" s="354" t="s">
        <v>170</v>
      </c>
      <c r="B80" s="874" t="s">
        <v>453</v>
      </c>
      <c r="C80" s="874"/>
      <c r="D80" s="874"/>
      <c r="E80" s="874"/>
      <c r="F80" s="874"/>
      <c r="G80" s="874"/>
      <c r="H80" s="874"/>
      <c r="I80" s="874"/>
      <c r="J80" s="874"/>
      <c r="K80" s="874"/>
      <c r="L80" s="874"/>
      <c r="M80" s="874"/>
      <c r="N80" s="874"/>
      <c r="O80" s="874"/>
      <c r="P80" s="874"/>
      <c r="Q80" s="874"/>
      <c r="R80" s="874"/>
      <c r="S80" s="874"/>
      <c r="T80" s="874"/>
      <c r="U80" s="874"/>
      <c r="V80" s="874"/>
      <c r="W80" s="874"/>
      <c r="X80" s="874"/>
      <c r="Y80" s="874"/>
      <c r="Z80" s="874"/>
      <c r="AA80" s="874"/>
      <c r="AB80" s="874"/>
      <c r="AC80" s="874"/>
      <c r="AD80" s="874"/>
      <c r="AE80" s="874"/>
      <c r="AF80" s="874"/>
      <c r="AG80" s="874"/>
      <c r="AH80" s="874"/>
      <c r="AI80" s="874"/>
      <c r="AJ80" s="874"/>
    </row>
    <row r="81" spans="1:36" s="120" customFormat="1" ht="27" customHeight="1">
      <c r="A81" s="355" t="s">
        <v>170</v>
      </c>
      <c r="B81" s="870" t="s">
        <v>268</v>
      </c>
      <c r="C81" s="870"/>
      <c r="D81" s="870"/>
      <c r="E81" s="870"/>
      <c r="F81" s="870"/>
      <c r="G81" s="870"/>
      <c r="H81" s="870"/>
      <c r="I81" s="870"/>
      <c r="J81" s="870"/>
      <c r="K81" s="870"/>
      <c r="L81" s="870"/>
      <c r="M81" s="870"/>
      <c r="N81" s="870"/>
      <c r="O81" s="870"/>
      <c r="P81" s="870"/>
      <c r="Q81" s="870"/>
      <c r="R81" s="870"/>
      <c r="S81" s="870"/>
      <c r="T81" s="870"/>
      <c r="U81" s="870"/>
      <c r="V81" s="870"/>
      <c r="W81" s="870"/>
      <c r="X81" s="870"/>
      <c r="Y81" s="870"/>
      <c r="Z81" s="870"/>
      <c r="AA81" s="870"/>
      <c r="AB81" s="870"/>
      <c r="AC81" s="870"/>
      <c r="AD81" s="870"/>
      <c r="AE81" s="870"/>
      <c r="AF81" s="870"/>
      <c r="AG81" s="870"/>
      <c r="AH81" s="870"/>
      <c r="AI81" s="870"/>
      <c r="AJ81" s="870"/>
    </row>
    <row r="82" spans="1:36" s="120" customFormat="1" ht="36" customHeight="1">
      <c r="A82" s="196" t="s">
        <v>170</v>
      </c>
      <c r="B82" s="883" t="s">
        <v>485</v>
      </c>
      <c r="C82" s="883"/>
      <c r="D82" s="883"/>
      <c r="E82" s="883"/>
      <c r="F82" s="883"/>
      <c r="G82" s="883"/>
      <c r="H82" s="883"/>
      <c r="I82" s="883"/>
      <c r="J82" s="883"/>
      <c r="K82" s="883"/>
      <c r="L82" s="883"/>
      <c r="M82" s="883"/>
      <c r="N82" s="883"/>
      <c r="O82" s="883"/>
      <c r="P82" s="883"/>
      <c r="Q82" s="883"/>
      <c r="R82" s="883"/>
      <c r="S82" s="883"/>
      <c r="T82" s="883"/>
      <c r="U82" s="883"/>
      <c r="V82" s="883"/>
      <c r="W82" s="883"/>
      <c r="X82" s="883"/>
      <c r="Y82" s="883"/>
      <c r="Z82" s="883"/>
      <c r="AA82" s="883"/>
      <c r="AB82" s="883"/>
      <c r="AC82" s="883"/>
      <c r="AD82" s="883"/>
      <c r="AE82" s="883"/>
      <c r="AF82" s="883"/>
      <c r="AG82" s="883"/>
      <c r="AH82" s="883"/>
      <c r="AI82" s="883"/>
      <c r="AJ82" s="883"/>
    </row>
    <row r="83" spans="1:36" s="120" customFormat="1" ht="36" customHeight="1">
      <c r="A83" s="355" t="s">
        <v>221</v>
      </c>
      <c r="B83" s="860" t="s">
        <v>423</v>
      </c>
      <c r="C83" s="860"/>
      <c r="D83" s="860"/>
      <c r="E83" s="860"/>
      <c r="F83" s="860"/>
      <c r="G83" s="860"/>
      <c r="H83" s="860"/>
      <c r="I83" s="860"/>
      <c r="J83" s="860"/>
      <c r="K83" s="860"/>
      <c r="L83" s="860"/>
      <c r="M83" s="860"/>
      <c r="N83" s="860"/>
      <c r="O83" s="860"/>
      <c r="P83" s="860"/>
      <c r="Q83" s="860"/>
      <c r="R83" s="860"/>
      <c r="S83" s="860"/>
      <c r="T83" s="860"/>
      <c r="U83" s="860"/>
      <c r="V83" s="860"/>
      <c r="W83" s="860"/>
      <c r="X83" s="860"/>
      <c r="Y83" s="860"/>
      <c r="Z83" s="860"/>
      <c r="AA83" s="860"/>
      <c r="AB83" s="860"/>
      <c r="AC83" s="860"/>
      <c r="AD83" s="860"/>
      <c r="AE83" s="860"/>
      <c r="AF83" s="860"/>
      <c r="AG83" s="860"/>
      <c r="AH83" s="860"/>
      <c r="AI83" s="860"/>
      <c r="AJ83" s="860"/>
    </row>
    <row r="84" spans="1:36" s="120" customFormat="1" ht="27" customHeight="1">
      <c r="A84" s="355" t="s">
        <v>170</v>
      </c>
      <c r="B84" s="860" t="s">
        <v>422</v>
      </c>
      <c r="C84" s="860"/>
      <c r="D84" s="860"/>
      <c r="E84" s="860"/>
      <c r="F84" s="860"/>
      <c r="G84" s="860"/>
      <c r="H84" s="860"/>
      <c r="I84" s="860"/>
      <c r="J84" s="860"/>
      <c r="K84" s="860"/>
      <c r="L84" s="860"/>
      <c r="M84" s="860"/>
      <c r="N84" s="860"/>
      <c r="O84" s="860"/>
      <c r="P84" s="860"/>
      <c r="Q84" s="860"/>
      <c r="R84" s="860"/>
      <c r="S84" s="860"/>
      <c r="T84" s="860"/>
      <c r="U84" s="860"/>
      <c r="V84" s="860"/>
      <c r="W84" s="860"/>
      <c r="X84" s="860"/>
      <c r="Y84" s="860"/>
      <c r="Z84" s="860"/>
      <c r="AA84" s="860"/>
      <c r="AB84" s="860"/>
      <c r="AC84" s="860"/>
      <c r="AD84" s="860"/>
      <c r="AE84" s="860"/>
      <c r="AF84" s="860"/>
      <c r="AG84" s="860"/>
      <c r="AH84" s="860"/>
      <c r="AI84" s="860"/>
      <c r="AJ84" s="860"/>
    </row>
    <row r="85" spans="1:36" s="120" customFormat="1" ht="9" customHeight="1">
      <c r="A85" s="334"/>
      <c r="B85" s="356"/>
      <c r="C85" s="356"/>
      <c r="D85" s="356"/>
      <c r="E85" s="356"/>
      <c r="F85" s="356"/>
      <c r="G85" s="356"/>
      <c r="H85" s="356"/>
      <c r="I85" s="356"/>
      <c r="J85" s="356"/>
      <c r="K85" s="356"/>
      <c r="L85" s="356"/>
      <c r="M85" s="334"/>
      <c r="N85" s="334"/>
      <c r="O85" s="357"/>
      <c r="P85" s="357"/>
      <c r="Q85" s="334"/>
      <c r="R85" s="357"/>
      <c r="S85" s="357"/>
      <c r="T85" s="334"/>
      <c r="U85" s="214"/>
      <c r="V85" s="214"/>
      <c r="W85" s="334"/>
      <c r="X85" s="334"/>
      <c r="Y85" s="357"/>
      <c r="Z85" s="357"/>
      <c r="AA85" s="334"/>
      <c r="AB85" s="357"/>
      <c r="AC85" s="357"/>
      <c r="AD85" s="334"/>
      <c r="AE85" s="334"/>
      <c r="AF85" s="334"/>
      <c r="AG85" s="334"/>
      <c r="AH85" s="334"/>
      <c r="AI85" s="334"/>
      <c r="AJ85" s="125"/>
    </row>
    <row r="86" spans="1:36" s="120" customFormat="1" ht="18" customHeight="1">
      <c r="A86" s="358" t="s">
        <v>454</v>
      </c>
      <c r="B86" s="334"/>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60"/>
    </row>
    <row r="87" spans="1:30" s="120" customFormat="1" ht="15.75" customHeight="1">
      <c r="A87" s="302"/>
      <c r="B87" s="334"/>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row>
    <row r="88" spans="1:37" s="120" customFormat="1" ht="18" customHeight="1">
      <c r="A88" s="361" t="s">
        <v>111</v>
      </c>
      <c r="B88" s="362"/>
      <c r="C88" s="363"/>
      <c r="D88" s="363"/>
      <c r="E88" s="359"/>
      <c r="F88" s="363"/>
      <c r="G88" s="363"/>
      <c r="H88" s="363"/>
      <c r="I88" s="359"/>
      <c r="J88" s="363"/>
      <c r="K88" s="363"/>
      <c r="L88" s="363"/>
      <c r="M88" s="363"/>
      <c r="N88" s="363"/>
      <c r="O88" s="359"/>
      <c r="P88" s="363"/>
      <c r="Q88" s="363"/>
      <c r="R88" s="363"/>
      <c r="S88" s="363"/>
      <c r="T88" s="363"/>
      <c r="U88" s="363"/>
      <c r="V88" s="359"/>
      <c r="W88" s="363"/>
      <c r="X88" s="363"/>
      <c r="Y88" s="359"/>
      <c r="Z88" s="359"/>
      <c r="AA88" s="363"/>
      <c r="AB88" s="363"/>
      <c r="AC88" s="363"/>
      <c r="AD88" s="363"/>
      <c r="AF88" s="354" t="s">
        <v>312</v>
      </c>
      <c r="AG88" s="364"/>
      <c r="AH88" s="365" t="s">
        <v>220</v>
      </c>
      <c r="AI88" s="364"/>
      <c r="AJ88" s="366"/>
      <c r="AK88" s="125"/>
    </row>
    <row r="89" spans="1:37" s="120" customFormat="1" ht="26.25" customHeight="1">
      <c r="A89" s="791" t="s">
        <v>105</v>
      </c>
      <c r="B89" s="792"/>
      <c r="C89" s="792"/>
      <c r="D89" s="793"/>
      <c r="E89" s="367"/>
      <c r="F89" s="368" t="s">
        <v>103</v>
      </c>
      <c r="G89" s="212"/>
      <c r="H89" s="212"/>
      <c r="I89" s="369"/>
      <c r="J89" s="368" t="s">
        <v>171</v>
      </c>
      <c r="K89" s="212"/>
      <c r="L89" s="212"/>
      <c r="M89" s="212"/>
      <c r="N89" s="212"/>
      <c r="O89" s="369"/>
      <c r="P89" s="368" t="s">
        <v>172</v>
      </c>
      <c r="Q89" s="212"/>
      <c r="R89" s="212"/>
      <c r="S89" s="212"/>
      <c r="T89" s="212"/>
      <c r="U89" s="212"/>
      <c r="V89" s="369"/>
      <c r="W89" s="368" t="s">
        <v>104</v>
      </c>
      <c r="X89" s="212"/>
      <c r="Y89" s="370"/>
      <c r="Z89" s="369"/>
      <c r="AA89" s="368" t="s">
        <v>99</v>
      </c>
      <c r="AB89" s="212"/>
      <c r="AC89" s="212"/>
      <c r="AD89" s="212"/>
      <c r="AE89" s="370"/>
      <c r="AF89" s="370"/>
      <c r="AG89" s="370"/>
      <c r="AH89" s="370"/>
      <c r="AI89" s="370"/>
      <c r="AJ89" s="371"/>
      <c r="AK89" s="125"/>
    </row>
    <row r="90" spans="1:37" s="120" customFormat="1" ht="18" customHeight="1">
      <c r="A90" s="875" t="s">
        <v>102</v>
      </c>
      <c r="B90" s="876"/>
      <c r="C90" s="876"/>
      <c r="D90" s="876"/>
      <c r="E90" s="372" t="s">
        <v>424</v>
      </c>
      <c r="F90" s="373"/>
      <c r="G90" s="374"/>
      <c r="H90" s="374"/>
      <c r="I90" s="204"/>
      <c r="J90" s="374"/>
      <c r="K90" s="374"/>
      <c r="L90" s="374"/>
      <c r="M90" s="374"/>
      <c r="N90" s="374"/>
      <c r="O90" s="375"/>
      <c r="P90" s="374"/>
      <c r="Q90" s="374"/>
      <c r="R90" s="374"/>
      <c r="S90" s="374"/>
      <c r="T90" s="374"/>
      <c r="U90" s="374"/>
      <c r="V90" s="375"/>
      <c r="W90" s="374"/>
      <c r="X90" s="374"/>
      <c r="Y90" s="204"/>
      <c r="Z90" s="204"/>
      <c r="AA90" s="374"/>
      <c r="AB90" s="374"/>
      <c r="AC90" s="374"/>
      <c r="AD90" s="374"/>
      <c r="AE90" s="374"/>
      <c r="AF90" s="374"/>
      <c r="AG90" s="374"/>
      <c r="AH90" s="374"/>
      <c r="AI90" s="374"/>
      <c r="AJ90" s="376"/>
      <c r="AK90" s="125"/>
    </row>
    <row r="91" spans="1:37" s="120" customFormat="1" ht="18" customHeight="1">
      <c r="A91" s="837"/>
      <c r="B91" s="838"/>
      <c r="C91" s="838"/>
      <c r="D91" s="838"/>
      <c r="E91" s="377"/>
      <c r="F91" s="375" t="s">
        <v>106</v>
      </c>
      <c r="G91" s="204"/>
      <c r="H91" s="204"/>
      <c r="I91" s="204"/>
      <c r="J91" s="204"/>
      <c r="K91" s="378"/>
      <c r="L91" s="375" t="s">
        <v>272</v>
      </c>
      <c r="M91" s="204"/>
      <c r="N91" s="204"/>
      <c r="O91" s="375"/>
      <c r="P91" s="375"/>
      <c r="Q91" s="379"/>
      <c r="R91" s="380"/>
      <c r="S91" s="375" t="s">
        <v>99</v>
      </c>
      <c r="T91" s="375"/>
      <c r="U91" s="375" t="s">
        <v>100</v>
      </c>
      <c r="V91" s="942"/>
      <c r="W91" s="942"/>
      <c r="X91" s="942"/>
      <c r="Y91" s="942"/>
      <c r="Z91" s="942"/>
      <c r="AA91" s="942"/>
      <c r="AB91" s="942"/>
      <c r="AC91" s="942"/>
      <c r="AD91" s="942"/>
      <c r="AE91" s="942"/>
      <c r="AF91" s="942"/>
      <c r="AG91" s="942"/>
      <c r="AH91" s="942"/>
      <c r="AI91" s="942"/>
      <c r="AJ91" s="381" t="s">
        <v>101</v>
      </c>
      <c r="AK91" s="125"/>
    </row>
    <row r="92" spans="1:37" s="120" customFormat="1" ht="18" customHeight="1" thickBot="1">
      <c r="A92" s="837"/>
      <c r="B92" s="838"/>
      <c r="C92" s="838"/>
      <c r="D92" s="838"/>
      <c r="E92" s="382" t="s">
        <v>107</v>
      </c>
      <c r="F92" s="379"/>
      <c r="G92" s="204"/>
      <c r="H92" s="204"/>
      <c r="I92" s="204"/>
      <c r="J92" s="204"/>
      <c r="K92" s="334"/>
      <c r="L92" s="204"/>
      <c r="O92" s="375"/>
      <c r="P92" s="379"/>
      <c r="Q92" s="379"/>
      <c r="R92" s="379"/>
      <c r="S92" s="383"/>
      <c r="T92" s="383"/>
      <c r="U92" s="383"/>
      <c r="V92" s="383"/>
      <c r="W92" s="383"/>
      <c r="X92" s="383"/>
      <c r="Y92" s="383"/>
      <c r="Z92" s="383"/>
      <c r="AA92" s="383"/>
      <c r="AB92" s="383"/>
      <c r="AC92" s="383"/>
      <c r="AD92" s="383"/>
      <c r="AE92" s="383"/>
      <c r="AF92" s="383"/>
      <c r="AG92" s="383"/>
      <c r="AH92" s="383"/>
      <c r="AI92" s="383"/>
      <c r="AJ92" s="384"/>
      <c r="AK92" s="125"/>
    </row>
    <row r="93" spans="1:37" s="120" customFormat="1" ht="75" customHeight="1" thickBot="1">
      <c r="A93" s="837"/>
      <c r="B93" s="838"/>
      <c r="C93" s="838"/>
      <c r="D93" s="838"/>
      <c r="E93" s="854" t="s">
        <v>436</v>
      </c>
      <c r="F93" s="855"/>
      <c r="G93" s="855"/>
      <c r="H93" s="855"/>
      <c r="I93" s="855"/>
      <c r="J93" s="855"/>
      <c r="K93" s="855"/>
      <c r="L93" s="855"/>
      <c r="M93" s="855"/>
      <c r="N93" s="855"/>
      <c r="O93" s="855"/>
      <c r="P93" s="855"/>
      <c r="Q93" s="855"/>
      <c r="R93" s="855"/>
      <c r="S93" s="855"/>
      <c r="T93" s="855"/>
      <c r="U93" s="855"/>
      <c r="V93" s="855"/>
      <c r="W93" s="855"/>
      <c r="X93" s="855"/>
      <c r="Y93" s="855"/>
      <c r="Z93" s="855"/>
      <c r="AA93" s="855"/>
      <c r="AB93" s="855"/>
      <c r="AC93" s="855"/>
      <c r="AD93" s="855"/>
      <c r="AE93" s="855"/>
      <c r="AF93" s="855"/>
      <c r="AG93" s="855"/>
      <c r="AH93" s="855"/>
      <c r="AI93" s="855"/>
      <c r="AJ93" s="856"/>
      <c r="AK93" s="125"/>
    </row>
    <row r="94" spans="1:37" s="120" customFormat="1" ht="12">
      <c r="A94" s="837"/>
      <c r="B94" s="838"/>
      <c r="C94" s="838"/>
      <c r="D94" s="838"/>
      <c r="E94" s="385" t="s">
        <v>426</v>
      </c>
      <c r="F94" s="383"/>
      <c r="G94" s="383"/>
      <c r="H94" s="383"/>
      <c r="I94" s="383"/>
      <c r="J94" s="383"/>
      <c r="K94" s="383"/>
      <c r="L94" s="383"/>
      <c r="M94" s="383"/>
      <c r="N94" s="383"/>
      <c r="O94" s="383"/>
      <c r="P94" s="383"/>
      <c r="Q94" s="383"/>
      <c r="R94" s="383"/>
      <c r="S94" s="383"/>
      <c r="T94" s="383"/>
      <c r="U94" s="383"/>
      <c r="V94" s="383"/>
      <c r="W94" s="383"/>
      <c r="X94" s="383"/>
      <c r="Y94" s="383"/>
      <c r="Z94" s="383"/>
      <c r="AA94" s="383"/>
      <c r="AB94" s="383"/>
      <c r="AC94" s="383"/>
      <c r="AD94" s="383"/>
      <c r="AE94" s="383"/>
      <c r="AF94" s="383"/>
      <c r="AG94" s="383"/>
      <c r="AH94" s="383"/>
      <c r="AI94" s="383"/>
      <c r="AJ94" s="386"/>
      <c r="AK94" s="125"/>
    </row>
    <row r="95" spans="1:37" s="120" customFormat="1" ht="12.75" thickBot="1">
      <c r="A95" s="837"/>
      <c r="B95" s="838"/>
      <c r="C95" s="838"/>
      <c r="D95" s="838"/>
      <c r="E95" s="385" t="s">
        <v>425</v>
      </c>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387"/>
      <c r="AK95" s="125"/>
    </row>
    <row r="96" spans="1:37" s="120" customFormat="1" ht="18" customHeight="1" thickBot="1">
      <c r="A96" s="839"/>
      <c r="B96" s="840"/>
      <c r="C96" s="840"/>
      <c r="D96" s="840"/>
      <c r="E96" s="388" t="s">
        <v>275</v>
      </c>
      <c r="F96" s="211"/>
      <c r="G96" s="211"/>
      <c r="H96" s="211"/>
      <c r="I96" s="211"/>
      <c r="J96" s="211"/>
      <c r="K96" s="211"/>
      <c r="L96" s="908" t="s">
        <v>437</v>
      </c>
      <c r="M96" s="909"/>
      <c r="N96" s="909"/>
      <c r="O96" s="947">
        <v>30</v>
      </c>
      <c r="P96" s="947"/>
      <c r="Q96" s="389" t="s">
        <v>5</v>
      </c>
      <c r="R96" s="947">
        <v>4</v>
      </c>
      <c r="S96" s="947"/>
      <c r="T96" s="389" t="s">
        <v>108</v>
      </c>
      <c r="U96" s="390" t="s">
        <v>100</v>
      </c>
      <c r="V96" s="391"/>
      <c r="W96" s="392" t="s">
        <v>109</v>
      </c>
      <c r="X96" s="390"/>
      <c r="Y96" s="390"/>
      <c r="Z96" s="391"/>
      <c r="AA96" s="392" t="s">
        <v>110</v>
      </c>
      <c r="AB96" s="390"/>
      <c r="AC96" s="390" t="s">
        <v>101</v>
      </c>
      <c r="AD96" s="390"/>
      <c r="AE96" s="390"/>
      <c r="AF96" s="390"/>
      <c r="AG96" s="390"/>
      <c r="AH96" s="390"/>
      <c r="AI96" s="390"/>
      <c r="AJ96" s="393"/>
      <c r="AK96" s="125"/>
    </row>
    <row r="97" spans="1:36" s="120" customFormat="1" ht="12" customHeight="1">
      <c r="A97" s="394"/>
      <c r="B97" s="394"/>
      <c r="C97" s="394"/>
      <c r="D97" s="394"/>
      <c r="E97" s="395"/>
      <c r="F97" s="357"/>
      <c r="G97" s="357"/>
      <c r="H97" s="357"/>
      <c r="I97" s="357"/>
      <c r="J97" s="357"/>
      <c r="K97" s="357"/>
      <c r="L97" s="375"/>
      <c r="M97" s="375"/>
      <c r="N97" s="357"/>
      <c r="O97" s="396"/>
      <c r="P97" s="396"/>
      <c r="Q97" s="396"/>
      <c r="R97" s="396"/>
      <c r="S97" s="396"/>
      <c r="T97" s="396"/>
      <c r="U97" s="357"/>
      <c r="V97" s="357"/>
      <c r="W97" s="397"/>
      <c r="X97" s="357"/>
      <c r="Y97" s="357"/>
      <c r="Z97" s="357"/>
      <c r="AA97" s="396"/>
      <c r="AB97" s="357"/>
      <c r="AC97" s="357"/>
      <c r="AD97" s="357"/>
      <c r="AE97" s="357"/>
      <c r="AF97" s="357"/>
      <c r="AG97" s="357"/>
      <c r="AH97" s="357"/>
      <c r="AI97" s="357"/>
      <c r="AJ97" s="398"/>
    </row>
    <row r="98" spans="2:36" s="120" customFormat="1" ht="12" customHeight="1">
      <c r="B98" s="394"/>
      <c r="C98" s="394"/>
      <c r="D98" s="394"/>
      <c r="E98" s="395"/>
      <c r="F98" s="357"/>
      <c r="G98" s="357"/>
      <c r="H98" s="357"/>
      <c r="I98" s="357"/>
      <c r="J98" s="357"/>
      <c r="K98" s="357"/>
      <c r="L98" s="375"/>
      <c r="M98" s="375"/>
      <c r="N98" s="357"/>
      <c r="O98" s="396"/>
      <c r="P98" s="396"/>
      <c r="Q98" s="396"/>
      <c r="R98" s="396"/>
      <c r="S98" s="396"/>
      <c r="T98" s="396"/>
      <c r="U98" s="357"/>
      <c r="V98" s="357"/>
      <c r="W98" s="397"/>
      <c r="X98" s="357"/>
      <c r="Y98" s="357"/>
      <c r="Z98" s="357"/>
      <c r="AA98" s="396"/>
      <c r="AB98" s="357"/>
      <c r="AC98" s="357"/>
      <c r="AD98" s="357"/>
      <c r="AE98" s="357"/>
      <c r="AF98" s="357"/>
      <c r="AG98" s="357"/>
      <c r="AH98" s="357"/>
      <c r="AI98" s="357"/>
      <c r="AJ98" s="398"/>
    </row>
    <row r="99" spans="1:37" s="120" customFormat="1" ht="18" customHeight="1" thickBot="1">
      <c r="A99" s="399" t="s">
        <v>360</v>
      </c>
      <c r="B99" s="204"/>
      <c r="C99" s="204"/>
      <c r="D99" s="204"/>
      <c r="E99" s="357"/>
      <c r="F99" s="357"/>
      <c r="G99" s="357"/>
      <c r="H99" s="357"/>
      <c r="I99" s="357"/>
      <c r="J99" s="357"/>
      <c r="K99" s="357"/>
      <c r="L99" s="357"/>
      <c r="M99" s="357"/>
      <c r="N99" s="357"/>
      <c r="O99" s="357"/>
      <c r="P99" s="357"/>
      <c r="Q99" s="357"/>
      <c r="R99" s="357"/>
      <c r="S99" s="357"/>
      <c r="T99" s="357"/>
      <c r="U99" s="357"/>
      <c r="V99" s="357"/>
      <c r="W99" s="357"/>
      <c r="X99" s="357"/>
      <c r="Y99" s="357"/>
      <c r="Z99" s="357"/>
      <c r="AA99" s="357"/>
      <c r="AB99" s="357"/>
      <c r="AC99" s="357"/>
      <c r="AD99" s="357"/>
      <c r="AE99" s="357"/>
      <c r="AF99" s="354" t="s">
        <v>312</v>
      </c>
      <c r="AG99" s="400"/>
      <c r="AH99" s="401" t="s">
        <v>220</v>
      </c>
      <c r="AI99" s="400"/>
      <c r="AJ99" s="400"/>
      <c r="AK99" s="125"/>
    </row>
    <row r="100" spans="1:37" s="120" customFormat="1" ht="75" customHeight="1" thickBot="1">
      <c r="A100" s="791" t="s">
        <v>237</v>
      </c>
      <c r="B100" s="792"/>
      <c r="C100" s="792"/>
      <c r="D100" s="919"/>
      <c r="E100" s="948" t="s">
        <v>290</v>
      </c>
      <c r="F100" s="949"/>
      <c r="G100" s="949"/>
      <c r="H100" s="949"/>
      <c r="I100" s="949"/>
      <c r="J100" s="949"/>
      <c r="K100" s="949"/>
      <c r="L100" s="949"/>
      <c r="M100" s="949"/>
      <c r="N100" s="949"/>
      <c r="O100" s="949"/>
      <c r="P100" s="949"/>
      <c r="Q100" s="949"/>
      <c r="R100" s="949"/>
      <c r="S100" s="949"/>
      <c r="T100" s="949"/>
      <c r="U100" s="949"/>
      <c r="V100" s="949"/>
      <c r="W100" s="949"/>
      <c r="X100" s="949"/>
      <c r="Y100" s="949"/>
      <c r="Z100" s="949"/>
      <c r="AA100" s="949"/>
      <c r="AB100" s="949"/>
      <c r="AC100" s="949"/>
      <c r="AD100" s="949"/>
      <c r="AE100" s="949"/>
      <c r="AF100" s="949"/>
      <c r="AG100" s="949"/>
      <c r="AH100" s="949"/>
      <c r="AI100" s="949"/>
      <c r="AJ100" s="950"/>
      <c r="AK100" s="125"/>
    </row>
    <row r="101" spans="1:37" s="120" customFormat="1" ht="18" customHeight="1" thickBot="1">
      <c r="A101" s="875" t="s">
        <v>236</v>
      </c>
      <c r="B101" s="876"/>
      <c r="C101" s="876"/>
      <c r="D101" s="920"/>
      <c r="E101" s="402"/>
      <c r="F101" s="373" t="s">
        <v>269</v>
      </c>
      <c r="G101" s="374"/>
      <c r="H101" s="374"/>
      <c r="I101" s="374"/>
      <c r="J101" s="374"/>
      <c r="K101" s="374"/>
      <c r="L101" s="374"/>
      <c r="M101" s="374"/>
      <c r="N101" s="402"/>
      <c r="O101" s="373" t="s">
        <v>270</v>
      </c>
      <c r="P101" s="374"/>
      <c r="Q101" s="374"/>
      <c r="R101" s="374"/>
      <c r="S101" s="374"/>
      <c r="T101" s="374"/>
      <c r="U101" s="402"/>
      <c r="V101" s="373" t="s">
        <v>271</v>
      </c>
      <c r="W101" s="374"/>
      <c r="X101" s="374"/>
      <c r="Y101" s="374"/>
      <c r="Z101" s="374"/>
      <c r="AA101" s="374"/>
      <c r="AB101" s="374"/>
      <c r="AC101" s="374"/>
      <c r="AD101" s="374"/>
      <c r="AE101" s="374"/>
      <c r="AF101" s="374"/>
      <c r="AG101" s="374"/>
      <c r="AH101" s="374"/>
      <c r="AI101" s="374"/>
      <c r="AJ101" s="376"/>
      <c r="AK101" s="125"/>
    </row>
    <row r="102" spans="1:37" s="120" customFormat="1" ht="14.25" customHeight="1" thickBot="1">
      <c r="A102" s="839"/>
      <c r="B102" s="840"/>
      <c r="C102" s="840"/>
      <c r="D102" s="921"/>
      <c r="E102" s="368" t="s">
        <v>291</v>
      </c>
      <c r="F102" s="368"/>
      <c r="G102" s="212"/>
      <c r="H102" s="212"/>
      <c r="I102" s="212"/>
      <c r="J102" s="212"/>
      <c r="K102" s="212"/>
      <c r="L102" s="212"/>
      <c r="M102" s="212"/>
      <c r="N102" s="212"/>
      <c r="O102" s="368"/>
      <c r="P102" s="960"/>
      <c r="Q102" s="961"/>
      <c r="R102" s="961"/>
      <c r="S102" s="961"/>
      <c r="T102" s="961"/>
      <c r="U102" s="961"/>
      <c r="V102" s="961"/>
      <c r="W102" s="961"/>
      <c r="X102" s="961"/>
      <c r="Y102" s="961"/>
      <c r="Z102" s="961"/>
      <c r="AA102" s="961"/>
      <c r="AB102" s="961"/>
      <c r="AC102" s="961"/>
      <c r="AD102" s="961"/>
      <c r="AE102" s="961"/>
      <c r="AF102" s="961"/>
      <c r="AG102" s="961"/>
      <c r="AH102" s="961"/>
      <c r="AI102" s="961"/>
      <c r="AJ102" s="962"/>
      <c r="AK102" s="125"/>
    </row>
    <row r="103" spans="1:37" s="120" customFormat="1" ht="26.25" customHeight="1">
      <c r="A103" s="791" t="s">
        <v>105</v>
      </c>
      <c r="B103" s="792"/>
      <c r="C103" s="792"/>
      <c r="D103" s="793"/>
      <c r="E103" s="403"/>
      <c r="F103" s="368" t="s">
        <v>103</v>
      </c>
      <c r="G103" s="212"/>
      <c r="H103" s="212"/>
      <c r="I103" s="403"/>
      <c r="J103" s="368" t="s">
        <v>171</v>
      </c>
      <c r="K103" s="212"/>
      <c r="L103" s="212"/>
      <c r="M103" s="212"/>
      <c r="N103" s="212"/>
      <c r="O103" s="404"/>
      <c r="P103" s="368" t="s">
        <v>172</v>
      </c>
      <c r="Q103" s="212"/>
      <c r="R103" s="212"/>
      <c r="S103" s="212"/>
      <c r="T103" s="212"/>
      <c r="U103" s="212"/>
      <c r="V103" s="404"/>
      <c r="W103" s="368" t="s">
        <v>104</v>
      </c>
      <c r="X103" s="212"/>
      <c r="Y103" s="403"/>
      <c r="Z103" s="368" t="s">
        <v>99</v>
      </c>
      <c r="AA103" s="368"/>
      <c r="AB103" s="212"/>
      <c r="AC103" s="212"/>
      <c r="AD103" s="212"/>
      <c r="AE103" s="212"/>
      <c r="AF103" s="212"/>
      <c r="AG103" s="212"/>
      <c r="AH103" s="212"/>
      <c r="AI103" s="212"/>
      <c r="AJ103" s="405"/>
      <c r="AK103" s="125"/>
    </row>
    <row r="104" spans="1:37" s="120" customFormat="1" ht="15" customHeight="1">
      <c r="A104" s="875" t="s">
        <v>102</v>
      </c>
      <c r="B104" s="876"/>
      <c r="C104" s="876"/>
      <c r="D104" s="876"/>
      <c r="E104" s="372" t="s">
        <v>380</v>
      </c>
      <c r="F104" s="373"/>
      <c r="G104" s="374"/>
      <c r="H104" s="374"/>
      <c r="I104" s="374"/>
      <c r="J104" s="374"/>
      <c r="K104" s="374"/>
      <c r="L104" s="374"/>
      <c r="M104" s="374"/>
      <c r="N104" s="374"/>
      <c r="O104" s="373"/>
      <c r="P104" s="374"/>
      <c r="Q104" s="374"/>
      <c r="R104" s="374"/>
      <c r="S104" s="374"/>
      <c r="T104" s="374"/>
      <c r="U104" s="374"/>
      <c r="V104" s="373"/>
      <c r="W104" s="374"/>
      <c r="X104" s="374"/>
      <c r="Y104" s="374"/>
      <c r="Z104" s="374"/>
      <c r="AA104" s="374"/>
      <c r="AB104" s="374"/>
      <c r="AC104" s="374"/>
      <c r="AD104" s="374"/>
      <c r="AE104" s="374"/>
      <c r="AF104" s="374"/>
      <c r="AG104" s="374"/>
      <c r="AH104" s="374"/>
      <c r="AI104" s="374"/>
      <c r="AJ104" s="376"/>
      <c r="AK104" s="125"/>
    </row>
    <row r="105" spans="1:37" s="120" customFormat="1" ht="18" customHeight="1">
      <c r="A105" s="837"/>
      <c r="B105" s="838"/>
      <c r="C105" s="838"/>
      <c r="D105" s="838"/>
      <c r="E105" s="406"/>
      <c r="F105" s="375" t="s">
        <v>106</v>
      </c>
      <c r="G105" s="204"/>
      <c r="H105" s="204"/>
      <c r="I105" s="204"/>
      <c r="J105" s="204"/>
      <c r="K105" s="407"/>
      <c r="L105" s="375" t="s">
        <v>273</v>
      </c>
      <c r="M105" s="204"/>
      <c r="N105" s="204"/>
      <c r="O105" s="375"/>
      <c r="P105" s="375"/>
      <c r="Q105" s="379"/>
      <c r="R105" s="338"/>
      <c r="S105" s="375" t="s">
        <v>99</v>
      </c>
      <c r="T105" s="375"/>
      <c r="U105" s="375" t="s">
        <v>100</v>
      </c>
      <c r="V105" s="943"/>
      <c r="W105" s="943"/>
      <c r="X105" s="943"/>
      <c r="Y105" s="943"/>
      <c r="Z105" s="943"/>
      <c r="AA105" s="943"/>
      <c r="AB105" s="943"/>
      <c r="AC105" s="943"/>
      <c r="AD105" s="943"/>
      <c r="AE105" s="943"/>
      <c r="AF105" s="943"/>
      <c r="AG105" s="943"/>
      <c r="AH105" s="943"/>
      <c r="AI105" s="943"/>
      <c r="AJ105" s="381" t="s">
        <v>101</v>
      </c>
      <c r="AK105" s="125"/>
    </row>
    <row r="106" spans="1:37" s="120" customFormat="1" ht="15.75" customHeight="1" thickBot="1">
      <c r="A106" s="837"/>
      <c r="B106" s="838"/>
      <c r="C106" s="838"/>
      <c r="D106" s="838"/>
      <c r="E106" s="382" t="s">
        <v>107</v>
      </c>
      <c r="F106" s="379"/>
      <c r="G106" s="204"/>
      <c r="H106" s="204"/>
      <c r="I106" s="204"/>
      <c r="J106" s="204"/>
      <c r="K106" s="334"/>
      <c r="L106" s="204"/>
      <c r="M106" s="408" t="s">
        <v>139</v>
      </c>
      <c r="N106" s="375"/>
      <c r="O106" s="375"/>
      <c r="P106" s="375"/>
      <c r="Q106" s="375"/>
      <c r="R106" s="375"/>
      <c r="S106" s="375"/>
      <c r="T106" s="375"/>
      <c r="U106" s="375"/>
      <c r="V106" s="375"/>
      <c r="W106" s="375"/>
      <c r="X106" s="375"/>
      <c r="Y106" s="375"/>
      <c r="Z106" s="375"/>
      <c r="AA106" s="375"/>
      <c r="AB106" s="375"/>
      <c r="AC106" s="375"/>
      <c r="AD106" s="375"/>
      <c r="AE106" s="375"/>
      <c r="AF106" s="375"/>
      <c r="AG106" s="375"/>
      <c r="AH106" s="375"/>
      <c r="AI106" s="375"/>
      <c r="AJ106" s="381"/>
      <c r="AK106" s="125"/>
    </row>
    <row r="107" spans="1:37" s="120" customFormat="1" ht="75" customHeight="1" thickBot="1">
      <c r="A107" s="837"/>
      <c r="B107" s="838"/>
      <c r="C107" s="838"/>
      <c r="D107" s="838"/>
      <c r="E107" s="857" t="s">
        <v>402</v>
      </c>
      <c r="F107" s="858"/>
      <c r="G107" s="858"/>
      <c r="H107" s="858"/>
      <c r="I107" s="858"/>
      <c r="J107" s="858"/>
      <c r="K107" s="858"/>
      <c r="L107" s="858"/>
      <c r="M107" s="858"/>
      <c r="N107" s="858"/>
      <c r="O107" s="858"/>
      <c r="P107" s="858"/>
      <c r="Q107" s="858"/>
      <c r="R107" s="858"/>
      <c r="S107" s="858"/>
      <c r="T107" s="858"/>
      <c r="U107" s="858"/>
      <c r="V107" s="858"/>
      <c r="W107" s="858"/>
      <c r="X107" s="858"/>
      <c r="Y107" s="858"/>
      <c r="Z107" s="858"/>
      <c r="AA107" s="858"/>
      <c r="AB107" s="858"/>
      <c r="AC107" s="858"/>
      <c r="AD107" s="858"/>
      <c r="AE107" s="858"/>
      <c r="AF107" s="858"/>
      <c r="AG107" s="858"/>
      <c r="AH107" s="858"/>
      <c r="AI107" s="858"/>
      <c r="AJ107" s="859"/>
      <c r="AK107" s="125"/>
    </row>
    <row r="108" spans="1:37" s="120" customFormat="1" ht="12">
      <c r="A108" s="837"/>
      <c r="B108" s="838"/>
      <c r="C108" s="838"/>
      <c r="D108" s="838"/>
      <c r="E108" s="385" t="s">
        <v>426</v>
      </c>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t="s">
        <v>276</v>
      </c>
      <c r="AF108" s="383"/>
      <c r="AG108" s="383"/>
      <c r="AH108" s="383"/>
      <c r="AI108" s="383"/>
      <c r="AJ108" s="386"/>
      <c r="AK108" s="125"/>
    </row>
    <row r="109" spans="1:37" s="120" customFormat="1" ht="12">
      <c r="A109" s="837"/>
      <c r="B109" s="838"/>
      <c r="C109" s="838"/>
      <c r="D109" s="838"/>
      <c r="E109" s="385" t="s">
        <v>381</v>
      </c>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6"/>
      <c r="AK109" s="125"/>
    </row>
    <row r="110" spans="1:37" s="120" customFormat="1" ht="14.25" thickBot="1">
      <c r="A110" s="837"/>
      <c r="B110" s="838"/>
      <c r="C110" s="838"/>
      <c r="D110" s="838"/>
      <c r="E110" s="385" t="s">
        <v>455</v>
      </c>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387"/>
      <c r="AK110" s="112"/>
    </row>
    <row r="111" spans="1:37" s="120" customFormat="1" ht="18" customHeight="1" thickBot="1">
      <c r="A111" s="839"/>
      <c r="B111" s="840"/>
      <c r="C111" s="840"/>
      <c r="D111" s="840"/>
      <c r="E111" s="388" t="s">
        <v>275</v>
      </c>
      <c r="F111" s="211"/>
      <c r="G111" s="211"/>
      <c r="H111" s="211"/>
      <c r="I111" s="211"/>
      <c r="J111" s="211"/>
      <c r="K111" s="409"/>
      <c r="L111" s="908" t="s">
        <v>84</v>
      </c>
      <c r="M111" s="909"/>
      <c r="N111" s="898" t="s">
        <v>286</v>
      </c>
      <c r="O111" s="898"/>
      <c r="P111" s="389" t="s">
        <v>5</v>
      </c>
      <c r="Q111" s="898">
        <v>10</v>
      </c>
      <c r="R111" s="898"/>
      <c r="S111" s="389" t="s">
        <v>108</v>
      </c>
      <c r="T111" s="390" t="s">
        <v>100</v>
      </c>
      <c r="U111" s="410"/>
      <c r="V111" s="392" t="s">
        <v>109</v>
      </c>
      <c r="W111" s="390"/>
      <c r="X111" s="390"/>
      <c r="Y111" s="410"/>
      <c r="Z111" s="389" t="s">
        <v>110</v>
      </c>
      <c r="AA111" s="390"/>
      <c r="AB111" s="390" t="s">
        <v>101</v>
      </c>
      <c r="AC111" s="390"/>
      <c r="AD111" s="390"/>
      <c r="AE111" s="390"/>
      <c r="AF111" s="390"/>
      <c r="AG111" s="390"/>
      <c r="AH111" s="390"/>
      <c r="AI111" s="390"/>
      <c r="AJ111" s="393"/>
      <c r="AK111" s="125"/>
    </row>
    <row r="112" spans="1:37" s="120" customFormat="1" ht="12" customHeight="1">
      <c r="A112" s="359"/>
      <c r="B112" s="359"/>
      <c r="C112" s="359"/>
      <c r="D112" s="359"/>
      <c r="E112" s="395"/>
      <c r="F112" s="357"/>
      <c r="G112" s="357"/>
      <c r="H112" s="357"/>
      <c r="I112" s="357"/>
      <c r="J112" s="357"/>
      <c r="K112" s="357"/>
      <c r="L112" s="396"/>
      <c r="M112" s="396"/>
      <c r="N112" s="396"/>
      <c r="O112" s="396"/>
      <c r="P112" s="396"/>
      <c r="Q112" s="396"/>
      <c r="R112" s="396"/>
      <c r="S112" s="396"/>
      <c r="T112" s="357"/>
      <c r="U112" s="357"/>
      <c r="V112" s="397"/>
      <c r="W112" s="357"/>
      <c r="X112" s="357"/>
      <c r="Y112" s="357"/>
      <c r="Z112" s="396"/>
      <c r="AA112" s="357"/>
      <c r="AB112" s="357"/>
      <c r="AC112" s="357"/>
      <c r="AD112" s="357"/>
      <c r="AE112" s="357"/>
      <c r="AF112" s="357"/>
      <c r="AG112" s="357"/>
      <c r="AH112" s="357"/>
      <c r="AI112" s="357"/>
      <c r="AJ112" s="398"/>
      <c r="AK112" s="125"/>
    </row>
    <row r="113" spans="1:37" s="120" customFormat="1" ht="18" customHeight="1">
      <c r="A113" s="411" t="s">
        <v>429</v>
      </c>
      <c r="B113" s="359"/>
      <c r="C113" s="359"/>
      <c r="D113" s="359"/>
      <c r="E113" s="395"/>
      <c r="F113" s="357"/>
      <c r="G113" s="357"/>
      <c r="H113" s="357"/>
      <c r="I113" s="357"/>
      <c r="J113" s="357"/>
      <c r="K113" s="357"/>
      <c r="L113" s="396"/>
      <c r="M113" s="396"/>
      <c r="N113" s="396"/>
      <c r="O113" s="396"/>
      <c r="P113" s="396"/>
      <c r="Q113" s="396"/>
      <c r="R113" s="396"/>
      <c r="S113" s="396"/>
      <c r="T113" s="357"/>
      <c r="U113" s="357"/>
      <c r="V113" s="397"/>
      <c r="W113" s="357"/>
      <c r="X113" s="357"/>
      <c r="Y113" s="357"/>
      <c r="Z113" s="396"/>
      <c r="AA113" s="357"/>
      <c r="AB113" s="357"/>
      <c r="AC113" s="357"/>
      <c r="AD113" s="357"/>
      <c r="AE113" s="357"/>
      <c r="AF113" s="357"/>
      <c r="AG113" s="357"/>
      <c r="AH113" s="357"/>
      <c r="AI113" s="357"/>
      <c r="AJ113" s="398"/>
      <c r="AK113" s="125"/>
    </row>
    <row r="114" spans="1:36" s="120" customFormat="1" ht="12.75" thickBot="1">
      <c r="A114" s="361"/>
      <c r="B114" s="363"/>
      <c r="C114" s="363"/>
      <c r="D114" s="363"/>
      <c r="E114" s="395"/>
      <c r="F114" s="357"/>
      <c r="G114" s="357"/>
      <c r="H114" s="357"/>
      <c r="I114" s="357"/>
      <c r="J114" s="357"/>
      <c r="K114" s="357"/>
      <c r="L114" s="396"/>
      <c r="M114" s="396"/>
      <c r="N114" s="396"/>
      <c r="O114" s="396"/>
      <c r="P114" s="396"/>
      <c r="Q114" s="396"/>
      <c r="R114" s="396"/>
      <c r="S114" s="396"/>
      <c r="T114" s="357"/>
      <c r="U114" s="357"/>
      <c r="V114" s="397"/>
      <c r="W114" s="357"/>
      <c r="X114" s="357"/>
      <c r="Y114" s="357"/>
      <c r="Z114" s="396"/>
      <c r="AA114" s="357"/>
      <c r="AB114" s="357"/>
      <c r="AC114" s="357"/>
      <c r="AD114" s="357"/>
      <c r="AE114" s="357"/>
      <c r="AF114" s="357"/>
      <c r="AG114" s="357"/>
      <c r="AH114" s="357"/>
      <c r="AI114" s="357"/>
      <c r="AJ114" s="412" t="s">
        <v>427</v>
      </c>
    </row>
    <row r="115" spans="1:36" s="120" customFormat="1" ht="70.5" customHeight="1" thickBot="1">
      <c r="A115" s="791" t="s">
        <v>315</v>
      </c>
      <c r="B115" s="792"/>
      <c r="C115" s="792"/>
      <c r="D115" s="919"/>
      <c r="E115" s="899"/>
      <c r="F115" s="900"/>
      <c r="G115" s="900"/>
      <c r="H115" s="900"/>
      <c r="I115" s="900"/>
      <c r="J115" s="900"/>
      <c r="K115" s="900"/>
      <c r="L115" s="900"/>
      <c r="M115" s="900"/>
      <c r="N115" s="900"/>
      <c r="O115" s="900"/>
      <c r="P115" s="900"/>
      <c r="Q115" s="900"/>
      <c r="R115" s="900"/>
      <c r="S115" s="900"/>
      <c r="T115" s="900"/>
      <c r="U115" s="900"/>
      <c r="V115" s="900"/>
      <c r="W115" s="900"/>
      <c r="X115" s="900"/>
      <c r="Y115" s="900"/>
      <c r="Z115" s="900"/>
      <c r="AA115" s="900"/>
      <c r="AB115" s="900"/>
      <c r="AC115" s="900"/>
      <c r="AD115" s="900"/>
      <c r="AE115" s="900"/>
      <c r="AF115" s="900"/>
      <c r="AG115" s="900"/>
      <c r="AH115" s="900"/>
      <c r="AI115" s="900"/>
      <c r="AJ115" s="901"/>
    </row>
    <row r="116" spans="1:36" s="120" customFormat="1" ht="70.5" customHeight="1" thickBot="1">
      <c r="A116" s="791" t="s">
        <v>428</v>
      </c>
      <c r="B116" s="792"/>
      <c r="C116" s="792"/>
      <c r="D116" s="919"/>
      <c r="E116" s="899"/>
      <c r="F116" s="900"/>
      <c r="G116" s="900"/>
      <c r="H116" s="900"/>
      <c r="I116" s="900"/>
      <c r="J116" s="900"/>
      <c r="K116" s="900"/>
      <c r="L116" s="900"/>
      <c r="M116" s="900"/>
      <c r="N116" s="900"/>
      <c r="O116" s="900"/>
      <c r="P116" s="900"/>
      <c r="Q116" s="900"/>
      <c r="R116" s="900"/>
      <c r="S116" s="900"/>
      <c r="T116" s="900"/>
      <c r="U116" s="900"/>
      <c r="V116" s="900"/>
      <c r="W116" s="900"/>
      <c r="X116" s="900"/>
      <c r="Y116" s="900"/>
      <c r="Z116" s="900"/>
      <c r="AA116" s="900"/>
      <c r="AB116" s="900"/>
      <c r="AC116" s="900"/>
      <c r="AD116" s="900"/>
      <c r="AE116" s="900"/>
      <c r="AF116" s="900"/>
      <c r="AG116" s="900"/>
      <c r="AH116" s="900"/>
      <c r="AI116" s="900"/>
      <c r="AJ116" s="901"/>
    </row>
    <row r="117" spans="1:36" s="120" customFormat="1" ht="18" customHeight="1">
      <c r="A117" s="302"/>
      <c r="B117" s="359"/>
      <c r="C117" s="359"/>
      <c r="D117" s="359"/>
      <c r="E117" s="395"/>
      <c r="F117" s="357"/>
      <c r="G117" s="357"/>
      <c r="H117" s="357"/>
      <c r="I117" s="357"/>
      <c r="J117" s="357"/>
      <c r="K117" s="357"/>
      <c r="L117" s="396"/>
      <c r="M117" s="396"/>
      <c r="N117" s="396"/>
      <c r="O117" s="396"/>
      <c r="P117" s="396"/>
      <c r="Q117" s="396"/>
      <c r="R117" s="396"/>
      <c r="S117" s="396"/>
      <c r="T117" s="357"/>
      <c r="U117" s="357"/>
      <c r="V117" s="397"/>
      <c r="W117" s="357"/>
      <c r="X117" s="357"/>
      <c r="Y117" s="357"/>
      <c r="Z117" s="396"/>
      <c r="AA117" s="357"/>
      <c r="AB117" s="357"/>
      <c r="AC117" s="357"/>
      <c r="AD117" s="357"/>
      <c r="AE117" s="357"/>
      <c r="AF117" s="357"/>
      <c r="AG117" s="357"/>
      <c r="AH117" s="357"/>
      <c r="AI117" s="357"/>
      <c r="AJ117" s="398"/>
    </row>
    <row r="118" spans="1:36" s="120" customFormat="1" ht="6.75" customHeight="1">
      <c r="A118" s="356"/>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c r="Z118" s="214"/>
      <c r="AA118" s="214"/>
      <c r="AB118" s="214"/>
      <c r="AC118" s="214"/>
      <c r="AD118" s="214"/>
      <c r="AE118" s="214"/>
      <c r="AF118" s="214"/>
      <c r="AG118" s="214"/>
      <c r="AH118" s="214"/>
      <c r="AI118" s="214"/>
      <c r="AJ118" s="413"/>
    </row>
    <row r="119" spans="1:36" s="120" customFormat="1" ht="18" customHeight="1">
      <c r="A119" s="109"/>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413"/>
    </row>
    <row r="120" spans="1:36" s="120" customFormat="1" ht="6.75" customHeight="1">
      <c r="A120" s="356"/>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4"/>
      <c r="AJ120" s="413"/>
    </row>
    <row r="121" spans="1:38" s="120" customFormat="1" ht="17.25" customHeight="1">
      <c r="A121" s="414" t="s">
        <v>385</v>
      </c>
      <c r="B121" s="415"/>
      <c r="C121" s="415"/>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15"/>
      <c r="AE121" s="415"/>
      <c r="AF121" s="359"/>
      <c r="AJ121" s="125"/>
      <c r="AL121" s="415"/>
    </row>
    <row r="122" spans="1:38" s="120" customFormat="1" ht="16.5" customHeight="1">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F122" s="354" t="s">
        <v>312</v>
      </c>
      <c r="AG122" s="364"/>
      <c r="AH122" s="365" t="s">
        <v>220</v>
      </c>
      <c r="AI122" s="364"/>
      <c r="AJ122" s="366"/>
      <c r="AK122" s="125"/>
      <c r="AL122" s="213"/>
    </row>
    <row r="123" spans="1:38" s="120" customFormat="1" ht="17.25" customHeight="1">
      <c r="A123" s="213" t="s">
        <v>430</v>
      </c>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125"/>
      <c r="AK123" s="125"/>
      <c r="AL123" s="213"/>
    </row>
    <row r="124" spans="1:38" s="120" customFormat="1" ht="6.75" customHeight="1" thickBot="1">
      <c r="A124" s="213"/>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125"/>
      <c r="AK124" s="125"/>
      <c r="AL124" s="213"/>
    </row>
    <row r="125" spans="1:38" s="120" customFormat="1" ht="17.25" customHeight="1" thickBot="1">
      <c r="A125" s="416" t="s">
        <v>431</v>
      </c>
      <c r="B125" s="417"/>
      <c r="C125" s="418"/>
      <c r="D125" s="418"/>
      <c r="E125" s="418"/>
      <c r="F125" s="418"/>
      <c r="G125" s="418"/>
      <c r="H125" s="418"/>
      <c r="I125" s="418"/>
      <c r="J125" s="418"/>
      <c r="K125" s="418"/>
      <c r="L125" s="418"/>
      <c r="M125" s="418"/>
      <c r="N125" s="418"/>
      <c r="O125" s="418"/>
      <c r="P125" s="418"/>
      <c r="Q125" s="418"/>
      <c r="R125" s="418"/>
      <c r="S125" s="418"/>
      <c r="T125" s="418"/>
      <c r="U125" s="419" t="s">
        <v>112</v>
      </c>
      <c r="V125" s="420"/>
      <c r="W125" s="420"/>
      <c r="X125" s="420"/>
      <c r="Y125" s="420"/>
      <c r="Z125" s="420"/>
      <c r="AA125" s="420"/>
      <c r="AB125" s="187"/>
      <c r="AC125" s="421"/>
      <c r="AD125" s="422" t="s">
        <v>127</v>
      </c>
      <c r="AE125" s="423"/>
      <c r="AF125" s="423"/>
      <c r="AG125" s="424"/>
      <c r="AH125" s="425" t="s">
        <v>128</v>
      </c>
      <c r="AI125" s="420"/>
      <c r="AJ125" s="426"/>
      <c r="AK125" s="125"/>
      <c r="AL125" s="193"/>
    </row>
    <row r="126" spans="1:38" s="120" customFormat="1" ht="18" customHeight="1">
      <c r="A126" s="427"/>
      <c r="B126" s="428" t="s">
        <v>382</v>
      </c>
      <c r="C126" s="321" t="s">
        <v>391</v>
      </c>
      <c r="D126" s="321"/>
      <c r="E126" s="321"/>
      <c r="F126" s="321"/>
      <c r="G126" s="321"/>
      <c r="H126" s="321"/>
      <c r="I126" s="321"/>
      <c r="J126" s="321"/>
      <c r="K126" s="321"/>
      <c r="L126" s="321"/>
      <c r="M126" s="321"/>
      <c r="N126" s="321"/>
      <c r="O126" s="321"/>
      <c r="P126" s="321"/>
      <c r="Q126" s="321"/>
      <c r="R126" s="321"/>
      <c r="S126" s="321"/>
      <c r="T126" s="321"/>
      <c r="U126" s="302"/>
      <c r="V126" s="302"/>
      <c r="W126" s="302"/>
      <c r="X126" s="302"/>
      <c r="Y126" s="429"/>
      <c r="Z126" s="429"/>
      <c r="AA126" s="429"/>
      <c r="AB126" s="429"/>
      <c r="AC126" s="213"/>
      <c r="AD126" s="213"/>
      <c r="AE126" s="213"/>
      <c r="AF126" s="213"/>
      <c r="AG126" s="193"/>
      <c r="AH126" s="193"/>
      <c r="AI126" s="193"/>
      <c r="AJ126" s="295"/>
      <c r="AK126" s="430"/>
      <c r="AL126" s="431"/>
    </row>
    <row r="127" spans="1:38" s="120" customFormat="1" ht="18" customHeight="1">
      <c r="A127" s="427"/>
      <c r="B127" s="432" t="s">
        <v>383</v>
      </c>
      <c r="C127" s="433" t="s">
        <v>392</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4"/>
      <c r="Z127" s="434"/>
      <c r="AA127" s="434"/>
      <c r="AB127" s="434"/>
      <c r="AC127" s="435"/>
      <c r="AD127" s="436"/>
      <c r="AE127" s="435"/>
      <c r="AF127" s="435"/>
      <c r="AG127" s="437"/>
      <c r="AH127" s="437"/>
      <c r="AI127" s="437"/>
      <c r="AJ127" s="438"/>
      <c r="AK127" s="430"/>
      <c r="AL127" s="431"/>
    </row>
    <row r="128" spans="1:38" s="120" customFormat="1" ht="18" customHeight="1">
      <c r="A128" s="439"/>
      <c r="B128" s="440" t="s">
        <v>384</v>
      </c>
      <c r="C128" s="362" t="s">
        <v>395</v>
      </c>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441"/>
      <c r="Z128" s="441"/>
      <c r="AA128" s="441"/>
      <c r="AB128" s="441"/>
      <c r="AC128" s="210"/>
      <c r="AD128" s="210"/>
      <c r="AE128" s="210"/>
      <c r="AF128" s="210"/>
      <c r="AG128" s="442"/>
      <c r="AH128" s="442"/>
      <c r="AI128" s="442"/>
      <c r="AJ128" s="275"/>
      <c r="AK128" s="430"/>
      <c r="AL128" s="431"/>
    </row>
    <row r="129" spans="1:38" s="120" customFormat="1" ht="10.5" customHeight="1" thickBot="1">
      <c r="A129" s="443"/>
      <c r="B129" s="444"/>
      <c r="C129" s="302"/>
      <c r="D129" s="359"/>
      <c r="E129" s="359"/>
      <c r="F129" s="359"/>
      <c r="G129" s="359"/>
      <c r="H129" s="359"/>
      <c r="I129" s="359"/>
      <c r="J129" s="359"/>
      <c r="K129" s="359"/>
      <c r="L129" s="359"/>
      <c r="M129" s="359"/>
      <c r="N129" s="359"/>
      <c r="O129" s="359"/>
      <c r="P129" s="359"/>
      <c r="Q129" s="359"/>
      <c r="R129" s="359"/>
      <c r="S129" s="359"/>
      <c r="T129" s="359"/>
      <c r="U129" s="359"/>
      <c r="V129" s="359"/>
      <c r="W129" s="359"/>
      <c r="X129" s="359"/>
      <c r="Y129" s="429"/>
      <c r="Z129" s="429"/>
      <c r="AA129" s="429"/>
      <c r="AB129" s="429"/>
      <c r="AC129" s="213"/>
      <c r="AD129" s="213"/>
      <c r="AE129" s="213"/>
      <c r="AF129" s="213"/>
      <c r="AG129" s="193"/>
      <c r="AH129" s="193"/>
      <c r="AI129" s="193"/>
      <c r="AJ129" s="445"/>
      <c r="AK129" s="430"/>
      <c r="AL129" s="431"/>
    </row>
    <row r="130" spans="1:38" s="120" customFormat="1" ht="17.25" customHeight="1" thickBot="1">
      <c r="A130" s="446" t="s">
        <v>432</v>
      </c>
      <c r="B130" s="447"/>
      <c r="C130" s="447"/>
      <c r="D130" s="447"/>
      <c r="E130" s="447"/>
      <c r="F130" s="447"/>
      <c r="G130" s="447"/>
      <c r="H130" s="447"/>
      <c r="I130" s="447"/>
      <c r="J130" s="447"/>
      <c r="K130" s="447"/>
      <c r="L130" s="447"/>
      <c r="M130" s="447"/>
      <c r="N130" s="447"/>
      <c r="O130" s="447"/>
      <c r="P130" s="447"/>
      <c r="Q130" s="447"/>
      <c r="R130" s="447"/>
      <c r="S130" s="447"/>
      <c r="T130" s="448"/>
      <c r="U130" s="419" t="s">
        <v>112</v>
      </c>
      <c r="V130" s="187"/>
      <c r="W130" s="420"/>
      <c r="X130" s="420"/>
      <c r="Y130" s="420"/>
      <c r="Z130" s="420"/>
      <c r="AA130" s="420"/>
      <c r="AB130" s="420"/>
      <c r="AC130" s="421"/>
      <c r="AD130" s="422" t="s">
        <v>127</v>
      </c>
      <c r="AE130" s="423"/>
      <c r="AF130" s="423"/>
      <c r="AG130" s="424"/>
      <c r="AH130" s="425" t="s">
        <v>128</v>
      </c>
      <c r="AI130" s="420"/>
      <c r="AJ130" s="426"/>
      <c r="AK130" s="449"/>
      <c r="AL130" s="450"/>
    </row>
    <row r="131" spans="1:38" s="120" customFormat="1" ht="31.5" customHeight="1">
      <c r="A131" s="773"/>
      <c r="B131" s="451" t="s">
        <v>116</v>
      </c>
      <c r="C131" s="939" t="s">
        <v>397</v>
      </c>
      <c r="D131" s="940"/>
      <c r="E131" s="940"/>
      <c r="F131" s="940"/>
      <c r="G131" s="940"/>
      <c r="H131" s="940"/>
      <c r="I131" s="940"/>
      <c r="J131" s="940"/>
      <c r="K131" s="940"/>
      <c r="L131" s="940"/>
      <c r="M131" s="940"/>
      <c r="N131" s="940"/>
      <c r="O131" s="940"/>
      <c r="P131" s="940"/>
      <c r="Q131" s="940"/>
      <c r="R131" s="940"/>
      <c r="S131" s="940"/>
      <c r="T131" s="940"/>
      <c r="U131" s="940"/>
      <c r="V131" s="940"/>
      <c r="W131" s="940"/>
      <c r="X131" s="940"/>
      <c r="Y131" s="940"/>
      <c r="Z131" s="940"/>
      <c r="AA131" s="940"/>
      <c r="AB131" s="940"/>
      <c r="AC131" s="940"/>
      <c r="AD131" s="940"/>
      <c r="AE131" s="940"/>
      <c r="AF131" s="940"/>
      <c r="AG131" s="940"/>
      <c r="AH131" s="940"/>
      <c r="AI131" s="940"/>
      <c r="AJ131" s="941"/>
      <c r="AK131" s="125"/>
      <c r="AL131" s="452"/>
    </row>
    <row r="132" spans="1:38" s="120" customFormat="1" ht="15" customHeight="1">
      <c r="A132" s="774"/>
      <c r="B132" s="780"/>
      <c r="C132" s="782" t="s">
        <v>386</v>
      </c>
      <c r="D132" s="783"/>
      <c r="E132" s="783"/>
      <c r="F132" s="783"/>
      <c r="G132" s="783"/>
      <c r="H132" s="783"/>
      <c r="I132" s="783"/>
      <c r="J132" s="784"/>
      <c r="K132" s="785"/>
      <c r="L132" s="765" t="s">
        <v>387</v>
      </c>
      <c r="M132" s="954" t="s">
        <v>456</v>
      </c>
      <c r="N132" s="838"/>
      <c r="O132" s="838"/>
      <c r="P132" s="838"/>
      <c r="Q132" s="838"/>
      <c r="R132" s="838"/>
      <c r="S132" s="838"/>
      <c r="T132" s="838"/>
      <c r="U132" s="838"/>
      <c r="V132" s="838"/>
      <c r="W132" s="838"/>
      <c r="X132" s="838"/>
      <c r="Y132" s="838"/>
      <c r="Z132" s="838"/>
      <c r="AA132" s="838"/>
      <c r="AB132" s="838"/>
      <c r="AC132" s="838"/>
      <c r="AD132" s="838"/>
      <c r="AE132" s="838"/>
      <c r="AF132" s="838"/>
      <c r="AG132" s="838"/>
      <c r="AH132" s="838"/>
      <c r="AI132" s="838"/>
      <c r="AJ132" s="955"/>
      <c r="AK132" s="453"/>
      <c r="AL132" s="454"/>
    </row>
    <row r="133" spans="1:38" s="120" customFormat="1" ht="15" customHeight="1" thickBot="1">
      <c r="A133" s="774"/>
      <c r="B133" s="781"/>
      <c r="C133" s="782"/>
      <c r="D133" s="783"/>
      <c r="E133" s="783"/>
      <c r="F133" s="783"/>
      <c r="G133" s="783"/>
      <c r="H133" s="783"/>
      <c r="I133" s="783"/>
      <c r="J133" s="784"/>
      <c r="K133" s="785"/>
      <c r="L133" s="765"/>
      <c r="M133" s="954"/>
      <c r="N133" s="838"/>
      <c r="O133" s="838"/>
      <c r="P133" s="838"/>
      <c r="Q133" s="838"/>
      <c r="R133" s="838"/>
      <c r="S133" s="838"/>
      <c r="T133" s="838"/>
      <c r="U133" s="838"/>
      <c r="V133" s="838"/>
      <c r="W133" s="838"/>
      <c r="X133" s="838"/>
      <c r="Y133" s="838"/>
      <c r="Z133" s="838"/>
      <c r="AA133" s="838"/>
      <c r="AB133" s="838"/>
      <c r="AC133" s="838"/>
      <c r="AD133" s="838"/>
      <c r="AE133" s="838"/>
      <c r="AF133" s="838"/>
      <c r="AG133" s="838"/>
      <c r="AH133" s="838"/>
      <c r="AI133" s="838"/>
      <c r="AJ133" s="955"/>
      <c r="AK133" s="453"/>
      <c r="AL133" s="454"/>
    </row>
    <row r="134" spans="1:38" s="120" customFormat="1" ht="75" customHeight="1" thickBot="1">
      <c r="A134" s="774"/>
      <c r="B134" s="781"/>
      <c r="C134" s="782"/>
      <c r="D134" s="783"/>
      <c r="E134" s="783"/>
      <c r="F134" s="783"/>
      <c r="G134" s="783"/>
      <c r="H134" s="783"/>
      <c r="I134" s="783"/>
      <c r="J134" s="784"/>
      <c r="K134" s="455"/>
      <c r="L134" s="786"/>
      <c r="M134" s="762"/>
      <c r="N134" s="763"/>
      <c r="O134" s="763"/>
      <c r="P134" s="763"/>
      <c r="Q134" s="763"/>
      <c r="R134" s="763"/>
      <c r="S134" s="763"/>
      <c r="T134" s="763"/>
      <c r="U134" s="763"/>
      <c r="V134" s="763"/>
      <c r="W134" s="763"/>
      <c r="X134" s="763"/>
      <c r="Y134" s="763"/>
      <c r="Z134" s="763"/>
      <c r="AA134" s="763"/>
      <c r="AB134" s="763"/>
      <c r="AC134" s="763"/>
      <c r="AD134" s="763"/>
      <c r="AE134" s="763"/>
      <c r="AF134" s="763"/>
      <c r="AG134" s="763"/>
      <c r="AH134" s="763"/>
      <c r="AI134" s="763"/>
      <c r="AJ134" s="764"/>
      <c r="AK134" s="125"/>
      <c r="AL134" s="454"/>
    </row>
    <row r="135" spans="1:38" s="120" customFormat="1" ht="17.25" customHeight="1" thickBot="1">
      <c r="A135" s="774"/>
      <c r="B135" s="781"/>
      <c r="C135" s="782"/>
      <c r="D135" s="783"/>
      <c r="E135" s="783"/>
      <c r="F135" s="783"/>
      <c r="G135" s="783"/>
      <c r="H135" s="783"/>
      <c r="I135" s="783"/>
      <c r="J135" s="784"/>
      <c r="K135" s="456"/>
      <c r="L135" s="765" t="s">
        <v>388</v>
      </c>
      <c r="M135" s="457" t="s">
        <v>119</v>
      </c>
      <c r="N135" s="454"/>
      <c r="O135" s="454"/>
      <c r="P135" s="454"/>
      <c r="Q135" s="454"/>
      <c r="R135" s="454"/>
      <c r="S135" s="454"/>
      <c r="T135" s="454"/>
      <c r="U135" s="454"/>
      <c r="V135" s="193" t="s">
        <v>129</v>
      </c>
      <c r="W135" s="454"/>
      <c r="X135" s="454"/>
      <c r="Y135" s="454"/>
      <c r="Z135" s="454"/>
      <c r="AA135" s="454"/>
      <c r="AB135" s="454"/>
      <c r="AC135" s="454"/>
      <c r="AD135" s="454"/>
      <c r="AE135" s="454"/>
      <c r="AF135" s="454"/>
      <c r="AG135" s="454"/>
      <c r="AH135" s="454"/>
      <c r="AI135" s="454"/>
      <c r="AJ135" s="458"/>
      <c r="AK135" s="453"/>
      <c r="AL135" s="454"/>
    </row>
    <row r="136" spans="1:38" s="120" customFormat="1" ht="75" customHeight="1" thickBot="1">
      <c r="A136" s="775"/>
      <c r="B136" s="781"/>
      <c r="C136" s="782"/>
      <c r="D136" s="783"/>
      <c r="E136" s="783"/>
      <c r="F136" s="783"/>
      <c r="G136" s="783"/>
      <c r="H136" s="783"/>
      <c r="I136" s="783"/>
      <c r="J136" s="784"/>
      <c r="K136" s="459"/>
      <c r="L136" s="766"/>
      <c r="M136" s="767" t="s">
        <v>287</v>
      </c>
      <c r="N136" s="768"/>
      <c r="O136" s="768"/>
      <c r="P136" s="768"/>
      <c r="Q136" s="768"/>
      <c r="R136" s="768"/>
      <c r="S136" s="768"/>
      <c r="T136" s="768"/>
      <c r="U136" s="768"/>
      <c r="V136" s="768"/>
      <c r="W136" s="768"/>
      <c r="X136" s="768"/>
      <c r="Y136" s="768"/>
      <c r="Z136" s="768"/>
      <c r="AA136" s="768"/>
      <c r="AB136" s="768"/>
      <c r="AC136" s="768"/>
      <c r="AD136" s="768"/>
      <c r="AE136" s="768"/>
      <c r="AF136" s="768"/>
      <c r="AG136" s="768"/>
      <c r="AH136" s="768"/>
      <c r="AI136" s="768"/>
      <c r="AJ136" s="769"/>
      <c r="AK136" s="125"/>
      <c r="AL136" s="359"/>
    </row>
    <row r="137" spans="1:38" s="120" customFormat="1" ht="18" customHeight="1">
      <c r="A137" s="460"/>
      <c r="B137" s="461" t="s">
        <v>393</v>
      </c>
      <c r="C137" s="462" t="s">
        <v>394</v>
      </c>
      <c r="D137" s="463"/>
      <c r="E137" s="463"/>
      <c r="F137" s="463"/>
      <c r="G137" s="463"/>
      <c r="H137" s="463"/>
      <c r="I137" s="463"/>
      <c r="J137" s="463"/>
      <c r="K137" s="463"/>
      <c r="L137" s="463"/>
      <c r="M137" s="363"/>
      <c r="N137" s="363"/>
      <c r="O137" s="363"/>
      <c r="P137" s="363"/>
      <c r="Q137" s="363"/>
      <c r="R137" s="363"/>
      <c r="S137" s="363"/>
      <c r="T137" s="363"/>
      <c r="U137" s="363"/>
      <c r="V137" s="363"/>
      <c r="W137" s="363"/>
      <c r="X137" s="363"/>
      <c r="Y137" s="441"/>
      <c r="Z137" s="441"/>
      <c r="AA137" s="441"/>
      <c r="AB137" s="441"/>
      <c r="AC137" s="210"/>
      <c r="AD137" s="210"/>
      <c r="AE137" s="210"/>
      <c r="AF137" s="210"/>
      <c r="AG137" s="442"/>
      <c r="AH137" s="442"/>
      <c r="AI137" s="442"/>
      <c r="AJ137" s="464"/>
      <c r="AK137" s="430"/>
      <c r="AL137" s="431"/>
    </row>
    <row r="138" spans="1:38" s="120" customFormat="1" ht="10.5" customHeight="1" thickBot="1">
      <c r="A138" s="356"/>
      <c r="B138" s="356"/>
      <c r="C138" s="356"/>
      <c r="D138" s="356"/>
      <c r="E138" s="356"/>
      <c r="F138" s="356"/>
      <c r="G138" s="356"/>
      <c r="H138" s="356"/>
      <c r="I138" s="356"/>
      <c r="J138" s="356"/>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413"/>
      <c r="AL138" s="214"/>
    </row>
    <row r="139" spans="1:38" s="120" customFormat="1" ht="17.25" customHeight="1" thickBot="1">
      <c r="A139" s="465" t="s">
        <v>433</v>
      </c>
      <c r="B139" s="466"/>
      <c r="C139" s="466"/>
      <c r="D139" s="466"/>
      <c r="E139" s="466"/>
      <c r="F139" s="466"/>
      <c r="G139" s="466"/>
      <c r="H139" s="466"/>
      <c r="I139" s="466"/>
      <c r="J139" s="466"/>
      <c r="K139" s="466"/>
      <c r="L139" s="466"/>
      <c r="M139" s="466"/>
      <c r="N139" s="466"/>
      <c r="O139" s="466"/>
      <c r="P139" s="466"/>
      <c r="Q139" s="466"/>
      <c r="R139" s="466"/>
      <c r="S139" s="466"/>
      <c r="T139" s="466"/>
      <c r="U139" s="419" t="s">
        <v>160</v>
      </c>
      <c r="V139" s="187"/>
      <c r="W139" s="467"/>
      <c r="X139" s="467"/>
      <c r="Y139" s="467"/>
      <c r="Z139" s="467"/>
      <c r="AA139" s="467"/>
      <c r="AB139" s="467"/>
      <c r="AC139" s="421"/>
      <c r="AD139" s="422" t="s">
        <v>127</v>
      </c>
      <c r="AE139" s="423"/>
      <c r="AF139" s="423"/>
      <c r="AG139" s="424"/>
      <c r="AH139" s="425" t="s">
        <v>128</v>
      </c>
      <c r="AI139" s="420"/>
      <c r="AJ139" s="426"/>
      <c r="AK139" s="112"/>
      <c r="AL139" s="450"/>
    </row>
    <row r="140" spans="1:38" s="120" customFormat="1" ht="25.5" customHeight="1">
      <c r="A140" s="773"/>
      <c r="B140" s="468" t="s">
        <v>382</v>
      </c>
      <c r="C140" s="776" t="s">
        <v>161</v>
      </c>
      <c r="D140" s="777"/>
      <c r="E140" s="777"/>
      <c r="F140" s="777"/>
      <c r="G140" s="777"/>
      <c r="H140" s="777"/>
      <c r="I140" s="777"/>
      <c r="J140" s="777"/>
      <c r="K140" s="777"/>
      <c r="L140" s="777"/>
      <c r="M140" s="777"/>
      <c r="N140" s="777"/>
      <c r="O140" s="777"/>
      <c r="P140" s="777"/>
      <c r="Q140" s="777"/>
      <c r="R140" s="777"/>
      <c r="S140" s="777"/>
      <c r="T140" s="777"/>
      <c r="U140" s="778"/>
      <c r="V140" s="778"/>
      <c r="W140" s="778"/>
      <c r="X140" s="778"/>
      <c r="Y140" s="778"/>
      <c r="Z140" s="778"/>
      <c r="AA140" s="778"/>
      <c r="AB140" s="778"/>
      <c r="AC140" s="778"/>
      <c r="AD140" s="778"/>
      <c r="AE140" s="778"/>
      <c r="AF140" s="778"/>
      <c r="AG140" s="778"/>
      <c r="AH140" s="778"/>
      <c r="AI140" s="778"/>
      <c r="AJ140" s="779"/>
      <c r="AK140" s="112"/>
      <c r="AL140" s="359"/>
    </row>
    <row r="141" spans="1:38" s="120" customFormat="1" ht="27" customHeight="1">
      <c r="A141" s="774"/>
      <c r="B141" s="1004"/>
      <c r="C141" s="951" t="s">
        <v>396</v>
      </c>
      <c r="D141" s="952"/>
      <c r="E141" s="952"/>
      <c r="F141" s="952"/>
      <c r="G141" s="952"/>
      <c r="H141" s="952"/>
      <c r="I141" s="952"/>
      <c r="J141" s="953"/>
      <c r="K141" s="469"/>
      <c r="L141" s="470" t="s">
        <v>163</v>
      </c>
      <c r="M141" s="752" t="s">
        <v>117</v>
      </c>
      <c r="N141" s="753"/>
      <c r="O141" s="753"/>
      <c r="P141" s="753"/>
      <c r="Q141" s="753"/>
      <c r="R141" s="753"/>
      <c r="S141" s="753"/>
      <c r="T141" s="753"/>
      <c r="U141" s="753"/>
      <c r="V141" s="753"/>
      <c r="W141" s="753"/>
      <c r="X141" s="753"/>
      <c r="Y141" s="753"/>
      <c r="Z141" s="753"/>
      <c r="AA141" s="753"/>
      <c r="AB141" s="753"/>
      <c r="AC141" s="753"/>
      <c r="AD141" s="753"/>
      <c r="AE141" s="753"/>
      <c r="AF141" s="753"/>
      <c r="AG141" s="753"/>
      <c r="AH141" s="753"/>
      <c r="AI141" s="753"/>
      <c r="AJ141" s="754"/>
      <c r="AK141" s="112"/>
      <c r="AL141" s="431"/>
    </row>
    <row r="142" spans="1:38" s="120" customFormat="1" ht="40.5" customHeight="1">
      <c r="A142" s="774"/>
      <c r="B142" s="781"/>
      <c r="C142" s="782"/>
      <c r="D142" s="783"/>
      <c r="E142" s="783"/>
      <c r="F142" s="783"/>
      <c r="G142" s="783"/>
      <c r="H142" s="783"/>
      <c r="I142" s="783"/>
      <c r="J142" s="784"/>
      <c r="K142" s="471"/>
      <c r="L142" s="472" t="s">
        <v>390</v>
      </c>
      <c r="M142" s="755" t="s">
        <v>113</v>
      </c>
      <c r="N142" s="756"/>
      <c r="O142" s="756"/>
      <c r="P142" s="756"/>
      <c r="Q142" s="756"/>
      <c r="R142" s="756"/>
      <c r="S142" s="756"/>
      <c r="T142" s="756"/>
      <c r="U142" s="756"/>
      <c r="V142" s="756"/>
      <c r="W142" s="756"/>
      <c r="X142" s="756"/>
      <c r="Y142" s="756"/>
      <c r="Z142" s="756"/>
      <c r="AA142" s="756"/>
      <c r="AB142" s="756"/>
      <c r="AC142" s="756"/>
      <c r="AD142" s="756"/>
      <c r="AE142" s="756"/>
      <c r="AF142" s="756"/>
      <c r="AG142" s="756"/>
      <c r="AH142" s="756"/>
      <c r="AI142" s="756"/>
      <c r="AJ142" s="757"/>
      <c r="AK142" s="473"/>
      <c r="AL142" s="474"/>
    </row>
    <row r="143" spans="1:38" s="120" customFormat="1" ht="40.5" customHeight="1">
      <c r="A143" s="775"/>
      <c r="B143" s="781"/>
      <c r="C143" s="782"/>
      <c r="D143" s="783"/>
      <c r="E143" s="783"/>
      <c r="F143" s="783"/>
      <c r="G143" s="783"/>
      <c r="H143" s="783"/>
      <c r="I143" s="783"/>
      <c r="J143" s="784"/>
      <c r="K143" s="459"/>
      <c r="L143" s="475" t="s">
        <v>389</v>
      </c>
      <c r="M143" s="758" t="s">
        <v>118</v>
      </c>
      <c r="N143" s="759"/>
      <c r="O143" s="759"/>
      <c r="P143" s="759"/>
      <c r="Q143" s="759"/>
      <c r="R143" s="759"/>
      <c r="S143" s="759"/>
      <c r="T143" s="759"/>
      <c r="U143" s="759"/>
      <c r="V143" s="759"/>
      <c r="W143" s="759"/>
      <c r="X143" s="759"/>
      <c r="Y143" s="759"/>
      <c r="Z143" s="759"/>
      <c r="AA143" s="759"/>
      <c r="AB143" s="759"/>
      <c r="AC143" s="759"/>
      <c r="AD143" s="759"/>
      <c r="AE143" s="759"/>
      <c r="AF143" s="759"/>
      <c r="AG143" s="759"/>
      <c r="AH143" s="759"/>
      <c r="AI143" s="759"/>
      <c r="AJ143" s="760"/>
      <c r="AK143" s="473"/>
      <c r="AL143" s="474"/>
    </row>
    <row r="144" spans="1:38" s="120" customFormat="1" ht="18" customHeight="1">
      <c r="A144" s="460"/>
      <c r="B144" s="461" t="s">
        <v>393</v>
      </c>
      <c r="C144" s="462" t="s">
        <v>394</v>
      </c>
      <c r="D144" s="463"/>
      <c r="E144" s="463"/>
      <c r="F144" s="463"/>
      <c r="G144" s="463"/>
      <c r="H144" s="463"/>
      <c r="I144" s="463"/>
      <c r="J144" s="463"/>
      <c r="K144" s="463"/>
      <c r="L144" s="463"/>
      <c r="M144" s="463"/>
      <c r="N144" s="463"/>
      <c r="O144" s="463"/>
      <c r="P144" s="463"/>
      <c r="Q144" s="463"/>
      <c r="R144" s="463"/>
      <c r="S144" s="463"/>
      <c r="T144" s="463"/>
      <c r="U144" s="463"/>
      <c r="V144" s="463"/>
      <c r="W144" s="463"/>
      <c r="X144" s="463"/>
      <c r="Y144" s="476"/>
      <c r="Z144" s="476"/>
      <c r="AA144" s="476"/>
      <c r="AB144" s="476"/>
      <c r="AC144" s="477"/>
      <c r="AD144" s="477"/>
      <c r="AE144" s="477"/>
      <c r="AF144" s="477"/>
      <c r="AG144" s="478"/>
      <c r="AH144" s="478"/>
      <c r="AI144" s="478"/>
      <c r="AJ144" s="479"/>
      <c r="AK144" s="430"/>
      <c r="AL144" s="431"/>
    </row>
    <row r="145" spans="1:38" s="120" customFormat="1" ht="28.5" customHeight="1">
      <c r="A145" s="761" t="s">
        <v>235</v>
      </c>
      <c r="B145" s="761"/>
      <c r="C145" s="761"/>
      <c r="D145" s="761"/>
      <c r="E145" s="761"/>
      <c r="F145" s="761"/>
      <c r="G145" s="761"/>
      <c r="H145" s="761"/>
      <c r="I145" s="761"/>
      <c r="J145" s="761"/>
      <c r="K145" s="761"/>
      <c r="L145" s="761"/>
      <c r="M145" s="761"/>
      <c r="N145" s="761"/>
      <c r="O145" s="761"/>
      <c r="P145" s="761"/>
      <c r="Q145" s="761"/>
      <c r="R145" s="761"/>
      <c r="S145" s="761"/>
      <c r="T145" s="761"/>
      <c r="U145" s="761"/>
      <c r="V145" s="761"/>
      <c r="W145" s="761"/>
      <c r="X145" s="761"/>
      <c r="Y145" s="761"/>
      <c r="Z145" s="761"/>
      <c r="AA145" s="761"/>
      <c r="AB145" s="761"/>
      <c r="AC145" s="761"/>
      <c r="AD145" s="761"/>
      <c r="AE145" s="761"/>
      <c r="AF145" s="761"/>
      <c r="AG145" s="761"/>
      <c r="AH145" s="761"/>
      <c r="AI145" s="761"/>
      <c r="AJ145" s="761"/>
      <c r="AK145" s="473"/>
      <c r="AL145" s="359"/>
    </row>
    <row r="146" spans="1:46" ht="13.5">
      <c r="A146" s="152" t="s">
        <v>313</v>
      </c>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K146" s="473"/>
      <c r="AT146" s="148"/>
    </row>
    <row r="147" spans="1:46" ht="18" customHeight="1">
      <c r="A147" s="152"/>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F147" s="354" t="s">
        <v>312</v>
      </c>
      <c r="AG147" s="480"/>
      <c r="AH147" s="481" t="s">
        <v>220</v>
      </c>
      <c r="AI147" s="480"/>
      <c r="AJ147" s="482"/>
      <c r="AK147" s="125"/>
      <c r="AT147" s="148"/>
    </row>
    <row r="148" spans="1:46" ht="66.75" customHeight="1">
      <c r="A148" s="944" t="s">
        <v>457</v>
      </c>
      <c r="B148" s="945"/>
      <c r="C148" s="945"/>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6"/>
      <c r="AK148" s="483"/>
      <c r="AT148" s="148"/>
    </row>
    <row r="149" spans="1:46" ht="7.5" customHeight="1">
      <c r="A149" s="484"/>
      <c r="B149" s="484"/>
      <c r="C149" s="484"/>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5"/>
      <c r="AK149" s="483"/>
      <c r="AT149" s="148"/>
    </row>
    <row r="150" spans="1:46" ht="15" customHeight="1" thickBot="1">
      <c r="A150" s="749" t="s">
        <v>115</v>
      </c>
      <c r="B150" s="750"/>
      <c r="C150" s="750"/>
      <c r="D150" s="751"/>
      <c r="E150" s="770" t="s">
        <v>114</v>
      </c>
      <c r="F150" s="771"/>
      <c r="G150" s="771"/>
      <c r="H150" s="771"/>
      <c r="I150" s="771"/>
      <c r="J150" s="771"/>
      <c r="K150" s="771"/>
      <c r="L150" s="771"/>
      <c r="M150" s="771"/>
      <c r="N150" s="771"/>
      <c r="O150" s="771"/>
      <c r="P150" s="771"/>
      <c r="Q150" s="771"/>
      <c r="R150" s="771"/>
      <c r="S150" s="771"/>
      <c r="T150" s="771"/>
      <c r="U150" s="771"/>
      <c r="V150" s="771"/>
      <c r="W150" s="771"/>
      <c r="X150" s="771"/>
      <c r="Y150" s="771"/>
      <c r="Z150" s="771"/>
      <c r="AA150" s="771"/>
      <c r="AB150" s="771"/>
      <c r="AC150" s="771"/>
      <c r="AD150" s="771"/>
      <c r="AE150" s="771"/>
      <c r="AF150" s="771"/>
      <c r="AG150" s="771"/>
      <c r="AH150" s="771"/>
      <c r="AI150" s="771"/>
      <c r="AJ150" s="772"/>
      <c r="AK150" s="483"/>
      <c r="AT150" s="148"/>
    </row>
    <row r="151" spans="1:37" s="487" customFormat="1" ht="39" customHeight="1">
      <c r="A151" s="1005" t="s">
        <v>20</v>
      </c>
      <c r="B151" s="1006"/>
      <c r="C151" s="1006"/>
      <c r="D151" s="1007"/>
      <c r="E151" s="486"/>
      <c r="F151" s="937" t="s">
        <v>168</v>
      </c>
      <c r="G151" s="937"/>
      <c r="H151" s="937"/>
      <c r="I151" s="937"/>
      <c r="J151" s="937"/>
      <c r="K151" s="937"/>
      <c r="L151" s="937"/>
      <c r="M151" s="937"/>
      <c r="N151" s="937"/>
      <c r="O151" s="937"/>
      <c r="P151" s="937"/>
      <c r="Q151" s="937"/>
      <c r="R151" s="937"/>
      <c r="S151" s="937"/>
      <c r="T151" s="937"/>
      <c r="U151" s="937"/>
      <c r="V151" s="937"/>
      <c r="W151" s="937"/>
      <c r="X151" s="937"/>
      <c r="Y151" s="937"/>
      <c r="Z151" s="937"/>
      <c r="AA151" s="937"/>
      <c r="AB151" s="937"/>
      <c r="AC151" s="937"/>
      <c r="AD151" s="937"/>
      <c r="AE151" s="937"/>
      <c r="AF151" s="937"/>
      <c r="AG151" s="937"/>
      <c r="AH151" s="937"/>
      <c r="AI151" s="937"/>
      <c r="AJ151" s="938"/>
      <c r="AK151" s="483"/>
    </row>
    <row r="152" spans="1:37" s="487" customFormat="1" ht="13.5" customHeight="1">
      <c r="A152" s="1008"/>
      <c r="B152" s="1009"/>
      <c r="C152" s="1009"/>
      <c r="D152" s="1010"/>
      <c r="E152" s="488"/>
      <c r="F152" s="744" t="s">
        <v>64</v>
      </c>
      <c r="G152" s="744"/>
      <c r="H152" s="744"/>
      <c r="I152" s="744"/>
      <c r="J152" s="744"/>
      <c r="K152" s="744"/>
      <c r="L152" s="744"/>
      <c r="M152" s="744"/>
      <c r="N152" s="744"/>
      <c r="O152" s="744"/>
      <c r="P152" s="744"/>
      <c r="Q152" s="744"/>
      <c r="R152" s="744"/>
      <c r="S152" s="744"/>
      <c r="T152" s="744"/>
      <c r="U152" s="744"/>
      <c r="V152" s="744"/>
      <c r="W152" s="744"/>
      <c r="X152" s="744"/>
      <c r="Y152" s="744"/>
      <c r="Z152" s="744"/>
      <c r="AA152" s="744"/>
      <c r="AB152" s="744"/>
      <c r="AC152" s="744"/>
      <c r="AD152" s="744"/>
      <c r="AE152" s="744"/>
      <c r="AF152" s="744"/>
      <c r="AG152" s="744"/>
      <c r="AH152" s="744"/>
      <c r="AI152" s="744"/>
      <c r="AJ152" s="489"/>
      <c r="AK152" s="483"/>
    </row>
    <row r="153" spans="1:37" s="487" customFormat="1" ht="13.5" customHeight="1">
      <c r="A153" s="1008"/>
      <c r="B153" s="1009"/>
      <c r="C153" s="1009"/>
      <c r="D153" s="1010"/>
      <c r="E153" s="488"/>
      <c r="F153" s="744" t="s">
        <v>65</v>
      </c>
      <c r="G153" s="744"/>
      <c r="H153" s="744"/>
      <c r="I153" s="744"/>
      <c r="J153" s="744"/>
      <c r="K153" s="744"/>
      <c r="L153" s="744"/>
      <c r="M153" s="744"/>
      <c r="N153" s="744"/>
      <c r="O153" s="744"/>
      <c r="P153" s="744"/>
      <c r="Q153" s="744"/>
      <c r="R153" s="744"/>
      <c r="S153" s="744"/>
      <c r="T153" s="744"/>
      <c r="U153" s="744"/>
      <c r="V153" s="744"/>
      <c r="W153" s="744"/>
      <c r="X153" s="744"/>
      <c r="Y153" s="744"/>
      <c r="Z153" s="744"/>
      <c r="AA153" s="744"/>
      <c r="AB153" s="744"/>
      <c r="AC153" s="744"/>
      <c r="AD153" s="744"/>
      <c r="AE153" s="744"/>
      <c r="AF153" s="744"/>
      <c r="AG153" s="744"/>
      <c r="AH153" s="744"/>
      <c r="AI153" s="744"/>
      <c r="AJ153" s="489"/>
      <c r="AK153" s="483"/>
    </row>
    <row r="154" spans="1:37" s="487" customFormat="1" ht="13.5" customHeight="1">
      <c r="A154" s="1008"/>
      <c r="B154" s="1009"/>
      <c r="C154" s="1009"/>
      <c r="D154" s="1010"/>
      <c r="E154" s="488"/>
      <c r="F154" s="744" t="s">
        <v>66</v>
      </c>
      <c r="G154" s="744"/>
      <c r="H154" s="744"/>
      <c r="I154" s="744"/>
      <c r="J154" s="744"/>
      <c r="K154" s="744"/>
      <c r="L154" s="744"/>
      <c r="M154" s="744"/>
      <c r="N154" s="744"/>
      <c r="O154" s="744"/>
      <c r="P154" s="744"/>
      <c r="Q154" s="744"/>
      <c r="R154" s="744"/>
      <c r="S154" s="744"/>
      <c r="T154" s="744"/>
      <c r="U154" s="744"/>
      <c r="V154" s="744"/>
      <c r="W154" s="744"/>
      <c r="X154" s="744"/>
      <c r="Y154" s="744"/>
      <c r="Z154" s="744"/>
      <c r="AA154" s="744"/>
      <c r="AB154" s="744"/>
      <c r="AC154" s="744"/>
      <c r="AD154" s="744"/>
      <c r="AE154" s="744"/>
      <c r="AF154" s="744"/>
      <c r="AG154" s="744"/>
      <c r="AH154" s="744"/>
      <c r="AI154" s="744"/>
      <c r="AJ154" s="489"/>
      <c r="AK154" s="483"/>
    </row>
    <row r="155" spans="1:37" s="487" customFormat="1" ht="13.5" customHeight="1">
      <c r="A155" s="1011"/>
      <c r="B155" s="1012"/>
      <c r="C155" s="1012"/>
      <c r="D155" s="1013"/>
      <c r="E155" s="490"/>
      <c r="F155" s="743" t="s">
        <v>93</v>
      </c>
      <c r="G155" s="743"/>
      <c r="H155" s="743"/>
      <c r="I155" s="743"/>
      <c r="J155" s="743"/>
      <c r="K155" s="743"/>
      <c r="L155" s="743"/>
      <c r="M155" s="743"/>
      <c r="N155" s="743"/>
      <c r="O155" s="743"/>
      <c r="P155" s="743"/>
      <c r="Q155" s="743"/>
      <c r="R155" s="743"/>
      <c r="S155" s="743"/>
      <c r="T155" s="743"/>
      <c r="U155" s="743"/>
      <c r="V155" s="743"/>
      <c r="W155" s="743"/>
      <c r="X155" s="743"/>
      <c r="Y155" s="743"/>
      <c r="Z155" s="743"/>
      <c r="AA155" s="743"/>
      <c r="AB155" s="743"/>
      <c r="AC155" s="743"/>
      <c r="AD155" s="743"/>
      <c r="AE155" s="743"/>
      <c r="AF155" s="743"/>
      <c r="AG155" s="743"/>
      <c r="AH155" s="743"/>
      <c r="AI155" s="743"/>
      <c r="AJ155" s="491"/>
      <c r="AK155" s="483"/>
    </row>
    <row r="156" spans="1:37" s="120" customFormat="1" ht="13.5" customHeight="1">
      <c r="A156" s="987" t="s">
        <v>67</v>
      </c>
      <c r="B156" s="988"/>
      <c r="C156" s="988"/>
      <c r="D156" s="989"/>
      <c r="E156" s="492"/>
      <c r="F156" s="1003" t="s">
        <v>68</v>
      </c>
      <c r="G156" s="1003"/>
      <c r="H156" s="1003"/>
      <c r="I156" s="1003"/>
      <c r="J156" s="1003"/>
      <c r="K156" s="1003"/>
      <c r="L156" s="1003"/>
      <c r="M156" s="1003"/>
      <c r="N156" s="1003"/>
      <c r="O156" s="1003"/>
      <c r="P156" s="1003"/>
      <c r="Q156" s="1003"/>
      <c r="R156" s="1003"/>
      <c r="S156" s="1003"/>
      <c r="T156" s="1003"/>
      <c r="U156" s="1003"/>
      <c r="V156" s="1003"/>
      <c r="W156" s="1003"/>
      <c r="X156" s="1003"/>
      <c r="Y156" s="1003"/>
      <c r="Z156" s="1003"/>
      <c r="AA156" s="1003"/>
      <c r="AB156" s="1003"/>
      <c r="AC156" s="1003"/>
      <c r="AD156" s="1003"/>
      <c r="AE156" s="1003"/>
      <c r="AF156" s="1003"/>
      <c r="AG156" s="1003"/>
      <c r="AH156" s="1003"/>
      <c r="AI156" s="1003"/>
      <c r="AJ156" s="493"/>
      <c r="AK156" s="483"/>
    </row>
    <row r="157" spans="1:37" s="120" customFormat="1" ht="13.5" customHeight="1">
      <c r="A157" s="990"/>
      <c r="B157" s="991"/>
      <c r="C157" s="991"/>
      <c r="D157" s="992"/>
      <c r="E157" s="488"/>
      <c r="F157" s="744" t="s">
        <v>69</v>
      </c>
      <c r="G157" s="744"/>
      <c r="H157" s="744"/>
      <c r="I157" s="744"/>
      <c r="J157" s="744"/>
      <c r="K157" s="744"/>
      <c r="L157" s="744"/>
      <c r="M157" s="744"/>
      <c r="N157" s="744"/>
      <c r="O157" s="744"/>
      <c r="P157" s="744"/>
      <c r="Q157" s="744"/>
      <c r="R157" s="744"/>
      <c r="S157" s="744"/>
      <c r="T157" s="744"/>
      <c r="U157" s="744"/>
      <c r="V157" s="744"/>
      <c r="W157" s="744"/>
      <c r="X157" s="744"/>
      <c r="Y157" s="744"/>
      <c r="Z157" s="744"/>
      <c r="AA157" s="744"/>
      <c r="AB157" s="744"/>
      <c r="AC157" s="744"/>
      <c r="AD157" s="744"/>
      <c r="AE157" s="744"/>
      <c r="AF157" s="744"/>
      <c r="AG157" s="744"/>
      <c r="AH157" s="744"/>
      <c r="AI157" s="744"/>
      <c r="AJ157" s="489"/>
      <c r="AK157" s="483"/>
    </row>
    <row r="158" spans="1:37" s="120" customFormat="1" ht="35.25" customHeight="1">
      <c r="A158" s="990"/>
      <c r="B158" s="991"/>
      <c r="C158" s="991"/>
      <c r="D158" s="992"/>
      <c r="E158" s="488"/>
      <c r="F158" s="935" t="s">
        <v>70</v>
      </c>
      <c r="G158" s="935"/>
      <c r="H158" s="935"/>
      <c r="I158" s="935"/>
      <c r="J158" s="935"/>
      <c r="K158" s="935"/>
      <c r="L158" s="935"/>
      <c r="M158" s="935"/>
      <c r="N158" s="935"/>
      <c r="O158" s="935"/>
      <c r="P158" s="935"/>
      <c r="Q158" s="935"/>
      <c r="R158" s="935"/>
      <c r="S158" s="935"/>
      <c r="T158" s="935"/>
      <c r="U158" s="935"/>
      <c r="V158" s="935"/>
      <c r="W158" s="935"/>
      <c r="X158" s="935"/>
      <c r="Y158" s="935"/>
      <c r="Z158" s="935"/>
      <c r="AA158" s="935"/>
      <c r="AB158" s="935"/>
      <c r="AC158" s="935"/>
      <c r="AD158" s="935"/>
      <c r="AE158" s="935"/>
      <c r="AF158" s="935"/>
      <c r="AG158" s="935"/>
      <c r="AH158" s="935"/>
      <c r="AI158" s="935"/>
      <c r="AJ158" s="936"/>
      <c r="AK158" s="483"/>
    </row>
    <row r="159" spans="1:37" s="120" customFormat="1" ht="13.5" customHeight="1">
      <c r="A159" s="990"/>
      <c r="B159" s="991"/>
      <c r="C159" s="991"/>
      <c r="D159" s="992"/>
      <c r="E159" s="488"/>
      <c r="F159" s="744" t="s">
        <v>71</v>
      </c>
      <c r="G159" s="744"/>
      <c r="H159" s="744"/>
      <c r="I159" s="744"/>
      <c r="J159" s="744"/>
      <c r="K159" s="744"/>
      <c r="L159" s="744"/>
      <c r="M159" s="744"/>
      <c r="N159" s="744"/>
      <c r="O159" s="744"/>
      <c r="P159" s="744"/>
      <c r="Q159" s="744"/>
      <c r="R159" s="744"/>
      <c r="S159" s="744"/>
      <c r="T159" s="744"/>
      <c r="U159" s="744"/>
      <c r="V159" s="744"/>
      <c r="W159" s="744"/>
      <c r="X159" s="744"/>
      <c r="Y159" s="744"/>
      <c r="Z159" s="744"/>
      <c r="AA159" s="744"/>
      <c r="AB159" s="744"/>
      <c r="AC159" s="744"/>
      <c r="AD159" s="744"/>
      <c r="AE159" s="744"/>
      <c r="AF159" s="744"/>
      <c r="AG159" s="744"/>
      <c r="AH159" s="744"/>
      <c r="AI159" s="744"/>
      <c r="AJ159" s="489"/>
      <c r="AK159" s="483"/>
    </row>
    <row r="160" spans="1:37" s="120" customFormat="1" ht="13.5" customHeight="1">
      <c r="A160" s="990"/>
      <c r="B160" s="991"/>
      <c r="C160" s="991"/>
      <c r="D160" s="992"/>
      <c r="E160" s="488"/>
      <c r="F160" s="744" t="s">
        <v>72</v>
      </c>
      <c r="G160" s="744"/>
      <c r="H160" s="744"/>
      <c r="I160" s="744"/>
      <c r="J160" s="744"/>
      <c r="K160" s="744"/>
      <c r="L160" s="744"/>
      <c r="M160" s="744"/>
      <c r="N160" s="744"/>
      <c r="O160" s="744"/>
      <c r="P160" s="744"/>
      <c r="Q160" s="744"/>
      <c r="R160" s="744"/>
      <c r="S160" s="744"/>
      <c r="T160" s="744"/>
      <c r="U160" s="744"/>
      <c r="V160" s="744"/>
      <c r="W160" s="744"/>
      <c r="X160" s="744"/>
      <c r="Y160" s="744"/>
      <c r="Z160" s="744"/>
      <c r="AA160" s="744"/>
      <c r="AB160" s="744"/>
      <c r="AC160" s="744"/>
      <c r="AD160" s="744"/>
      <c r="AE160" s="744"/>
      <c r="AF160" s="744"/>
      <c r="AG160" s="744"/>
      <c r="AH160" s="744"/>
      <c r="AI160" s="744"/>
      <c r="AJ160" s="489"/>
      <c r="AK160" s="483"/>
    </row>
    <row r="161" spans="1:37" s="120" customFormat="1" ht="13.5" customHeight="1">
      <c r="A161" s="990"/>
      <c r="B161" s="991"/>
      <c r="C161" s="991"/>
      <c r="D161" s="992"/>
      <c r="E161" s="488"/>
      <c r="F161" s="789" t="s">
        <v>73</v>
      </c>
      <c r="G161" s="789"/>
      <c r="H161" s="789"/>
      <c r="I161" s="789"/>
      <c r="J161" s="789"/>
      <c r="K161" s="789"/>
      <c r="L161" s="789"/>
      <c r="M161" s="789"/>
      <c r="N161" s="789"/>
      <c r="O161" s="789"/>
      <c r="P161" s="789"/>
      <c r="Q161" s="789"/>
      <c r="R161" s="789"/>
      <c r="S161" s="789"/>
      <c r="T161" s="789"/>
      <c r="U161" s="789"/>
      <c r="V161" s="789"/>
      <c r="W161" s="789"/>
      <c r="X161" s="789"/>
      <c r="Y161" s="789"/>
      <c r="Z161" s="789"/>
      <c r="AA161" s="789"/>
      <c r="AB161" s="789"/>
      <c r="AC161" s="789"/>
      <c r="AD161" s="789"/>
      <c r="AE161" s="789"/>
      <c r="AF161" s="789"/>
      <c r="AG161" s="789"/>
      <c r="AH161" s="789"/>
      <c r="AI161" s="789"/>
      <c r="AJ161" s="489"/>
      <c r="AK161" s="483"/>
    </row>
    <row r="162" spans="1:37" s="120" customFormat="1" ht="13.5" customHeight="1">
      <c r="A162" s="990"/>
      <c r="B162" s="991"/>
      <c r="C162" s="991"/>
      <c r="D162" s="992"/>
      <c r="E162" s="488"/>
      <c r="F162" s="787" t="s">
        <v>74</v>
      </c>
      <c r="G162" s="787"/>
      <c r="H162" s="787"/>
      <c r="I162" s="787"/>
      <c r="J162" s="787"/>
      <c r="K162" s="787"/>
      <c r="L162" s="787"/>
      <c r="M162" s="787"/>
      <c r="N162" s="787"/>
      <c r="O162" s="787"/>
      <c r="P162" s="787"/>
      <c r="Q162" s="787"/>
      <c r="R162" s="787"/>
      <c r="S162" s="787"/>
      <c r="T162" s="787"/>
      <c r="U162" s="787"/>
      <c r="V162" s="787"/>
      <c r="W162" s="787"/>
      <c r="X162" s="787"/>
      <c r="Y162" s="787"/>
      <c r="Z162" s="787"/>
      <c r="AA162" s="787"/>
      <c r="AB162" s="787"/>
      <c r="AC162" s="787"/>
      <c r="AD162" s="787"/>
      <c r="AE162" s="787"/>
      <c r="AF162" s="787"/>
      <c r="AG162" s="787"/>
      <c r="AH162" s="787"/>
      <c r="AI162" s="787"/>
      <c r="AJ162" s="489"/>
      <c r="AK162" s="483"/>
    </row>
    <row r="163" spans="1:37" s="120" customFormat="1" ht="13.5" customHeight="1">
      <c r="A163" s="990"/>
      <c r="B163" s="991"/>
      <c r="C163" s="991"/>
      <c r="D163" s="992"/>
      <c r="E163" s="488"/>
      <c r="F163" s="787" t="s">
        <v>75</v>
      </c>
      <c r="G163" s="787"/>
      <c r="H163" s="787"/>
      <c r="I163" s="787"/>
      <c r="J163" s="787"/>
      <c r="K163" s="787"/>
      <c r="L163" s="787"/>
      <c r="M163" s="787"/>
      <c r="N163" s="787"/>
      <c r="O163" s="787"/>
      <c r="P163" s="787"/>
      <c r="Q163" s="787"/>
      <c r="R163" s="787"/>
      <c r="S163" s="787"/>
      <c r="T163" s="787"/>
      <c r="U163" s="787"/>
      <c r="V163" s="787"/>
      <c r="W163" s="787"/>
      <c r="X163" s="787"/>
      <c r="Y163" s="787"/>
      <c r="Z163" s="787"/>
      <c r="AA163" s="787"/>
      <c r="AB163" s="787"/>
      <c r="AC163" s="787"/>
      <c r="AD163" s="787"/>
      <c r="AE163" s="787"/>
      <c r="AF163" s="787"/>
      <c r="AG163" s="787"/>
      <c r="AH163" s="787"/>
      <c r="AI163" s="787"/>
      <c r="AJ163" s="489"/>
      <c r="AK163" s="483"/>
    </row>
    <row r="164" spans="1:37" s="120" customFormat="1" ht="13.5" customHeight="1">
      <c r="A164" s="993"/>
      <c r="B164" s="994"/>
      <c r="C164" s="994"/>
      <c r="D164" s="995"/>
      <c r="E164" s="494"/>
      <c r="F164" s="1020" t="s">
        <v>292</v>
      </c>
      <c r="G164" s="1020"/>
      <c r="H164" s="1020"/>
      <c r="I164" s="1020"/>
      <c r="J164" s="1020"/>
      <c r="K164" s="1020"/>
      <c r="L164" s="1020"/>
      <c r="M164" s="1020"/>
      <c r="N164" s="1020"/>
      <c r="O164" s="1020"/>
      <c r="P164" s="1020"/>
      <c r="Q164" s="1020"/>
      <c r="R164" s="1020"/>
      <c r="S164" s="1020"/>
      <c r="T164" s="1020"/>
      <c r="U164" s="1020"/>
      <c r="V164" s="1020"/>
      <c r="W164" s="1020"/>
      <c r="X164" s="1020"/>
      <c r="Y164" s="1020"/>
      <c r="Z164" s="1020"/>
      <c r="AA164" s="1020"/>
      <c r="AB164" s="1020"/>
      <c r="AC164" s="1020"/>
      <c r="AD164" s="1020"/>
      <c r="AE164" s="1020"/>
      <c r="AF164" s="1020"/>
      <c r="AG164" s="1020"/>
      <c r="AH164" s="1020"/>
      <c r="AI164" s="1020"/>
      <c r="AJ164" s="495"/>
      <c r="AK164" s="112"/>
    </row>
    <row r="165" spans="1:36" s="120" customFormat="1" ht="13.5" customHeight="1">
      <c r="A165" s="987" t="s">
        <v>31</v>
      </c>
      <c r="B165" s="988"/>
      <c r="C165" s="988"/>
      <c r="D165" s="989"/>
      <c r="E165" s="496"/>
      <c r="F165" s="788" t="s">
        <v>76</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497"/>
    </row>
    <row r="166" spans="1:36" s="120" customFormat="1" ht="26.25" customHeight="1">
      <c r="A166" s="990"/>
      <c r="B166" s="991"/>
      <c r="C166" s="991"/>
      <c r="D166" s="992"/>
      <c r="E166" s="488"/>
      <c r="F166" s="787" t="s">
        <v>167</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1002"/>
    </row>
    <row r="167" spans="1:36" s="120" customFormat="1" ht="13.5" customHeight="1">
      <c r="A167" s="990"/>
      <c r="B167" s="991"/>
      <c r="C167" s="991"/>
      <c r="D167" s="992"/>
      <c r="E167" s="488"/>
      <c r="F167" s="787" t="s">
        <v>77</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489"/>
    </row>
    <row r="168" spans="1:37" s="120" customFormat="1" ht="13.5" customHeight="1">
      <c r="A168" s="990"/>
      <c r="B168" s="991"/>
      <c r="C168" s="991"/>
      <c r="D168" s="992"/>
      <c r="E168" s="488"/>
      <c r="F168" s="787" t="s">
        <v>78</v>
      </c>
      <c r="G168" s="787"/>
      <c r="H168" s="787"/>
      <c r="I168" s="787"/>
      <c r="J168" s="787"/>
      <c r="K168" s="787"/>
      <c r="L168" s="787"/>
      <c r="M168" s="787"/>
      <c r="N168" s="787"/>
      <c r="O168" s="787"/>
      <c r="P168" s="787"/>
      <c r="Q168" s="787"/>
      <c r="R168" s="787"/>
      <c r="S168" s="787"/>
      <c r="T168" s="787"/>
      <c r="U168" s="787"/>
      <c r="V168" s="787"/>
      <c r="W168" s="787"/>
      <c r="X168" s="787"/>
      <c r="Y168" s="787"/>
      <c r="Z168" s="787"/>
      <c r="AA168" s="787"/>
      <c r="AB168" s="787"/>
      <c r="AC168" s="787"/>
      <c r="AD168" s="787"/>
      <c r="AE168" s="787"/>
      <c r="AF168" s="787"/>
      <c r="AG168" s="787"/>
      <c r="AH168" s="787"/>
      <c r="AI168" s="787"/>
      <c r="AJ168" s="489"/>
      <c r="AK168" s="473"/>
    </row>
    <row r="169" spans="1:37" s="120" customFormat="1" ht="13.5" customHeight="1">
      <c r="A169" s="990"/>
      <c r="B169" s="991"/>
      <c r="C169" s="991"/>
      <c r="D169" s="992"/>
      <c r="E169" s="488"/>
      <c r="F169" s="787" t="s">
        <v>79</v>
      </c>
      <c r="G169" s="787"/>
      <c r="H169" s="787"/>
      <c r="I169" s="787"/>
      <c r="J169" s="787"/>
      <c r="K169" s="787"/>
      <c r="L169" s="787"/>
      <c r="M169" s="787"/>
      <c r="N169" s="787"/>
      <c r="O169" s="787"/>
      <c r="P169" s="787"/>
      <c r="Q169" s="787"/>
      <c r="R169" s="787"/>
      <c r="S169" s="787"/>
      <c r="T169" s="787"/>
      <c r="U169" s="787"/>
      <c r="V169" s="787"/>
      <c r="W169" s="787"/>
      <c r="X169" s="787"/>
      <c r="Y169" s="787"/>
      <c r="Z169" s="787"/>
      <c r="AA169" s="787"/>
      <c r="AB169" s="787"/>
      <c r="AC169" s="787"/>
      <c r="AD169" s="787"/>
      <c r="AE169" s="787"/>
      <c r="AF169" s="787"/>
      <c r="AG169" s="787"/>
      <c r="AH169" s="787"/>
      <c r="AI169" s="787"/>
      <c r="AJ169" s="489"/>
      <c r="AK169" s="483"/>
    </row>
    <row r="170" spans="1:37" s="120" customFormat="1" ht="13.5" customHeight="1">
      <c r="A170" s="990"/>
      <c r="B170" s="991"/>
      <c r="C170" s="991"/>
      <c r="D170" s="992"/>
      <c r="E170" s="488"/>
      <c r="F170" s="787" t="s">
        <v>80</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489"/>
      <c r="AK170" s="483"/>
    </row>
    <row r="171" spans="1:37" s="120" customFormat="1" ht="13.5" customHeight="1" thickBot="1">
      <c r="A171" s="993"/>
      <c r="B171" s="994"/>
      <c r="C171" s="994"/>
      <c r="D171" s="995"/>
      <c r="E171" s="498"/>
      <c r="F171" s="934" t="s">
        <v>93</v>
      </c>
      <c r="G171" s="934"/>
      <c r="H171" s="934"/>
      <c r="I171" s="934"/>
      <c r="J171" s="934"/>
      <c r="K171" s="934"/>
      <c r="L171" s="934"/>
      <c r="M171" s="934"/>
      <c r="N171" s="934"/>
      <c r="O171" s="934"/>
      <c r="P171" s="934"/>
      <c r="Q171" s="934"/>
      <c r="R171" s="934"/>
      <c r="S171" s="934"/>
      <c r="T171" s="934"/>
      <c r="U171" s="934"/>
      <c r="V171" s="934"/>
      <c r="W171" s="934"/>
      <c r="X171" s="934"/>
      <c r="Y171" s="934"/>
      <c r="Z171" s="934"/>
      <c r="AA171" s="934"/>
      <c r="AB171" s="934"/>
      <c r="AC171" s="934"/>
      <c r="AD171" s="934"/>
      <c r="AE171" s="934"/>
      <c r="AF171" s="934"/>
      <c r="AG171" s="934"/>
      <c r="AH171" s="934"/>
      <c r="AI171" s="934"/>
      <c r="AJ171" s="499"/>
      <c r="AK171" s="112"/>
    </row>
    <row r="172" spans="1:46" ht="9" customHeight="1">
      <c r="A172" s="500"/>
      <c r="B172" s="500"/>
      <c r="C172" s="500"/>
      <c r="D172" s="500"/>
      <c r="E172" s="500"/>
      <c r="F172" s="500"/>
      <c r="G172" s="500"/>
      <c r="H172" s="500"/>
      <c r="I172" s="500"/>
      <c r="J172" s="500"/>
      <c r="K172" s="500"/>
      <c r="L172" s="500"/>
      <c r="M172" s="500"/>
      <c r="N172" s="500"/>
      <c r="O172" s="500"/>
      <c r="P172" s="500"/>
      <c r="Q172" s="500"/>
      <c r="R172" s="500"/>
      <c r="S172" s="500"/>
      <c r="T172" s="500"/>
      <c r="U172" s="500"/>
      <c r="V172" s="500"/>
      <c r="W172" s="500"/>
      <c r="X172" s="500"/>
      <c r="Y172" s="500"/>
      <c r="Z172" s="500"/>
      <c r="AA172" s="500"/>
      <c r="AB172" s="500"/>
      <c r="AC172" s="500"/>
      <c r="AD172" s="500"/>
      <c r="AE172" s="500"/>
      <c r="AF172" s="500"/>
      <c r="AG172" s="500"/>
      <c r="AH172" s="500"/>
      <c r="AI172" s="500"/>
      <c r="AJ172" s="501"/>
      <c r="AK172" s="112"/>
      <c r="AT172" s="148"/>
    </row>
    <row r="173" spans="1:46" ht="13.5">
      <c r="A173" s="152" t="s">
        <v>314</v>
      </c>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K173" s="112"/>
      <c r="AT173" s="148"/>
    </row>
    <row r="174" spans="1:46" ht="17.25" customHeight="1">
      <c r="A174" s="152"/>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F174" s="354" t="s">
        <v>312</v>
      </c>
      <c r="AG174" s="502"/>
      <c r="AH174" s="503" t="s">
        <v>220</v>
      </c>
      <c r="AI174" s="502"/>
      <c r="AJ174" s="504"/>
      <c r="AK174" s="125"/>
      <c r="AT174" s="148"/>
    </row>
    <row r="175" spans="1:46" ht="14.25" thickBot="1">
      <c r="A175" s="505" t="s">
        <v>267</v>
      </c>
      <c r="B175" s="500"/>
      <c r="C175" s="500"/>
      <c r="D175" s="500"/>
      <c r="E175" s="500"/>
      <c r="F175" s="500"/>
      <c r="G175" s="500"/>
      <c r="H175" s="500"/>
      <c r="I175" s="500"/>
      <c r="J175" s="500"/>
      <c r="K175" s="500"/>
      <c r="L175" s="500"/>
      <c r="M175" s="500"/>
      <c r="N175" s="500"/>
      <c r="O175" s="500"/>
      <c r="P175" s="500"/>
      <c r="Q175" s="500"/>
      <c r="R175" s="500"/>
      <c r="S175" s="500"/>
      <c r="T175" s="500"/>
      <c r="U175" s="500"/>
      <c r="V175" s="500"/>
      <c r="W175" s="500"/>
      <c r="X175" s="500"/>
      <c r="Y175" s="500"/>
      <c r="Z175" s="500"/>
      <c r="AA175" s="500"/>
      <c r="AB175" s="500"/>
      <c r="AC175" s="500"/>
      <c r="AD175" s="500"/>
      <c r="AE175" s="500"/>
      <c r="AF175" s="500"/>
      <c r="AG175" s="500"/>
      <c r="AH175" s="500"/>
      <c r="AI175" s="500"/>
      <c r="AJ175" s="501"/>
      <c r="AK175" s="112"/>
      <c r="AT175" s="148"/>
    </row>
    <row r="176" spans="1:37" s="487" customFormat="1" ht="15" customHeight="1">
      <c r="A176" s="987" t="s">
        <v>91</v>
      </c>
      <c r="B176" s="988"/>
      <c r="C176" s="988"/>
      <c r="D176" s="989"/>
      <c r="E176" s="506"/>
      <c r="F176" s="507" t="s">
        <v>94</v>
      </c>
      <c r="G176" s="507"/>
      <c r="H176" s="507"/>
      <c r="I176" s="507"/>
      <c r="J176" s="507"/>
      <c r="K176" s="507"/>
      <c r="L176" s="507"/>
      <c r="M176" s="507"/>
      <c r="N176" s="507"/>
      <c r="O176" s="508"/>
      <c r="P176" s="508"/>
      <c r="Q176" s="508"/>
      <c r="R176" s="507" t="s">
        <v>403</v>
      </c>
      <c r="S176" s="509"/>
      <c r="T176" s="509" t="s">
        <v>405</v>
      </c>
      <c r="U176" s="509"/>
      <c r="V176" s="509"/>
      <c r="W176" s="507"/>
      <c r="X176" s="507"/>
      <c r="Y176" s="507"/>
      <c r="Z176" s="507"/>
      <c r="AA176" s="508"/>
      <c r="AB176" s="508"/>
      <c r="AC176" s="508"/>
      <c r="AD176" s="508"/>
      <c r="AE176" s="508"/>
      <c r="AF176" s="508"/>
      <c r="AG176" s="508"/>
      <c r="AH176" s="508"/>
      <c r="AI176" s="508"/>
      <c r="AJ176" s="510"/>
      <c r="AK176" s="125"/>
    </row>
    <row r="177" spans="1:37" s="487" customFormat="1" ht="15" customHeight="1">
      <c r="A177" s="996"/>
      <c r="B177" s="997"/>
      <c r="C177" s="997"/>
      <c r="D177" s="998"/>
      <c r="E177" s="511"/>
      <c r="F177" s="787" t="s">
        <v>142</v>
      </c>
      <c r="G177" s="787"/>
      <c r="H177" s="787"/>
      <c r="I177" s="787"/>
      <c r="J177" s="787"/>
      <c r="K177" s="787"/>
      <c r="L177" s="787"/>
      <c r="M177" s="512"/>
      <c r="N177" s="512"/>
      <c r="O177" s="512"/>
      <c r="P177" s="512"/>
      <c r="Q177" s="512"/>
      <c r="R177" s="513" t="s">
        <v>404</v>
      </c>
      <c r="S177" s="514"/>
      <c r="T177" s="514" t="s">
        <v>405</v>
      </c>
      <c r="U177" s="514"/>
      <c r="V177" s="514"/>
      <c r="W177" s="513"/>
      <c r="X177" s="513"/>
      <c r="Y177" s="515"/>
      <c r="Z177" s="513"/>
      <c r="AA177" s="516"/>
      <c r="AB177" s="512"/>
      <c r="AC177" s="512"/>
      <c r="AD177" s="512"/>
      <c r="AE177" s="512"/>
      <c r="AF177" s="512"/>
      <c r="AG177" s="512"/>
      <c r="AH177" s="512"/>
      <c r="AI177" s="512"/>
      <c r="AJ177" s="489"/>
      <c r="AK177" s="112"/>
    </row>
    <row r="178" spans="1:37" s="120" customFormat="1" ht="15" customHeight="1">
      <c r="A178" s="999" t="s">
        <v>92</v>
      </c>
      <c r="B178" s="1000"/>
      <c r="C178" s="1000"/>
      <c r="D178" s="1001"/>
      <c r="E178" s="511"/>
      <c r="F178" s="756" t="s">
        <v>95</v>
      </c>
      <c r="G178" s="756"/>
      <c r="H178" s="756"/>
      <c r="I178" s="756"/>
      <c r="J178" s="756"/>
      <c r="K178" s="756"/>
      <c r="L178" s="756"/>
      <c r="M178" s="756"/>
      <c r="N178" s="756"/>
      <c r="O178" s="756"/>
      <c r="P178" s="756"/>
      <c r="Q178" s="756"/>
      <c r="R178" s="756"/>
      <c r="S178" s="756"/>
      <c r="T178" s="756"/>
      <c r="U178" s="513" t="s">
        <v>404</v>
      </c>
      <c r="V178" s="514"/>
      <c r="W178" s="514" t="s">
        <v>405</v>
      </c>
      <c r="X178" s="514"/>
      <c r="Y178" s="514"/>
      <c r="Z178" s="513"/>
      <c r="AA178" s="513"/>
      <c r="AB178" s="513"/>
      <c r="AC178" s="513"/>
      <c r="AD178" s="512"/>
      <c r="AE178" s="512"/>
      <c r="AF178" s="512"/>
      <c r="AG178" s="512"/>
      <c r="AH178" s="512"/>
      <c r="AI178" s="512"/>
      <c r="AJ178" s="489"/>
      <c r="AK178" s="112"/>
    </row>
    <row r="179" spans="1:37" s="120" customFormat="1" ht="15" customHeight="1" thickBot="1">
      <c r="A179" s="993"/>
      <c r="B179" s="994"/>
      <c r="C179" s="994"/>
      <c r="D179" s="995"/>
      <c r="E179" s="517"/>
      <c r="F179" s="518" t="s">
        <v>125</v>
      </c>
      <c r="G179" s="518"/>
      <c r="H179" s="748"/>
      <c r="I179" s="748"/>
      <c r="J179" s="748"/>
      <c r="K179" s="748"/>
      <c r="L179" s="748"/>
      <c r="M179" s="748"/>
      <c r="N179" s="748"/>
      <c r="O179" s="748"/>
      <c r="P179" s="748"/>
      <c r="Q179" s="748"/>
      <c r="R179" s="748"/>
      <c r="S179" s="748"/>
      <c r="T179" s="748"/>
      <c r="U179" s="748"/>
      <c r="V179" s="748"/>
      <c r="W179" s="748"/>
      <c r="X179" s="748"/>
      <c r="Y179" s="519" t="s">
        <v>126</v>
      </c>
      <c r="Z179" s="520" t="s">
        <v>404</v>
      </c>
      <c r="AA179" s="521"/>
      <c r="AB179" s="521" t="s">
        <v>406</v>
      </c>
      <c r="AC179" s="521"/>
      <c r="AD179" s="520"/>
      <c r="AE179" s="520"/>
      <c r="AF179" s="520"/>
      <c r="AG179" s="520"/>
      <c r="AH179" s="522"/>
      <c r="AI179" s="522"/>
      <c r="AJ179" s="523"/>
      <c r="AK179" s="112"/>
    </row>
    <row r="180" spans="1:46" ht="13.5" customHeight="1">
      <c r="A180" s="154"/>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K180" s="112"/>
      <c r="AT180" s="148"/>
    </row>
    <row r="181" spans="1:37" ht="15.75" customHeight="1">
      <c r="A181" s="524"/>
      <c r="B181" s="241" t="s">
        <v>137</v>
      </c>
      <c r="C181" s="524"/>
      <c r="D181" s="524"/>
      <c r="E181" s="524"/>
      <c r="F181" s="524"/>
      <c r="G181" s="524"/>
      <c r="H181" s="524"/>
      <c r="I181" s="524"/>
      <c r="J181" s="524"/>
      <c r="K181" s="524"/>
      <c r="L181" s="524"/>
      <c r="M181" s="524"/>
      <c r="N181" s="524"/>
      <c r="O181" s="524"/>
      <c r="P181" s="524"/>
      <c r="Q181" s="524"/>
      <c r="R181" s="524"/>
      <c r="S181" s="524"/>
      <c r="T181" s="524"/>
      <c r="U181" s="524"/>
      <c r="V181" s="524"/>
      <c r="W181" s="524"/>
      <c r="X181" s="524"/>
      <c r="Y181" s="524"/>
      <c r="Z181" s="524"/>
      <c r="AA181" s="524"/>
      <c r="AB181" s="524"/>
      <c r="AC181" s="524"/>
      <c r="AD181" s="524"/>
      <c r="AE181" s="524"/>
      <c r="AF181" s="524"/>
      <c r="AG181" s="524"/>
      <c r="AH181" s="524"/>
      <c r="AI181" s="524"/>
      <c r="AJ181" s="525"/>
      <c r="AK181" s="112"/>
    </row>
    <row r="182" spans="1:37" ht="14.25" thickBot="1">
      <c r="A182" s="524"/>
      <c r="B182" s="1014" t="s">
        <v>177</v>
      </c>
      <c r="C182" s="1015"/>
      <c r="D182" s="1015"/>
      <c r="E182" s="1015"/>
      <c r="F182" s="1015"/>
      <c r="G182" s="1015"/>
      <c r="H182" s="1015"/>
      <c r="I182" s="1015"/>
      <c r="J182" s="1015"/>
      <c r="K182" s="1015"/>
      <c r="L182" s="1015"/>
      <c r="M182" s="1015"/>
      <c r="N182" s="1015"/>
      <c r="O182" s="1015"/>
      <c r="P182" s="1015"/>
      <c r="Q182" s="1015"/>
      <c r="R182" s="1015"/>
      <c r="S182" s="1015"/>
      <c r="T182" s="1015"/>
      <c r="U182" s="1015"/>
      <c r="V182" s="1015"/>
      <c r="W182" s="1015"/>
      <c r="X182" s="1015"/>
      <c r="Y182" s="1016"/>
      <c r="Z182" s="977" t="s">
        <v>133</v>
      </c>
      <c r="AA182" s="977"/>
      <c r="AB182" s="977"/>
      <c r="AC182" s="977"/>
      <c r="AD182" s="977"/>
      <c r="AE182" s="977"/>
      <c r="AF182" s="977"/>
      <c r="AG182" s="977"/>
      <c r="AH182" s="978"/>
      <c r="AI182" s="526"/>
      <c r="AJ182" s="525"/>
      <c r="AK182" s="112"/>
    </row>
    <row r="183" spans="1:37" ht="16.5" customHeight="1">
      <c r="A183" s="524"/>
      <c r="B183" s="527"/>
      <c r="C183" s="528" t="s">
        <v>217</v>
      </c>
      <c r="D183" s="529"/>
      <c r="E183" s="529"/>
      <c r="F183" s="529"/>
      <c r="G183" s="529"/>
      <c r="H183" s="529"/>
      <c r="I183" s="529"/>
      <c r="J183" s="529"/>
      <c r="K183" s="529"/>
      <c r="L183" s="529"/>
      <c r="M183" s="529"/>
      <c r="N183" s="529"/>
      <c r="O183" s="529"/>
      <c r="P183" s="529"/>
      <c r="Q183" s="529"/>
      <c r="R183" s="529"/>
      <c r="S183" s="529"/>
      <c r="T183" s="529"/>
      <c r="U183" s="529"/>
      <c r="V183" s="529"/>
      <c r="W183" s="529"/>
      <c r="X183" s="529"/>
      <c r="Y183" s="530"/>
      <c r="Z183" s="1017" t="s">
        <v>135</v>
      </c>
      <c r="AA183" s="1018"/>
      <c r="AB183" s="1018"/>
      <c r="AC183" s="1018"/>
      <c r="AD183" s="1018"/>
      <c r="AE183" s="1018"/>
      <c r="AF183" s="1018"/>
      <c r="AG183" s="1018"/>
      <c r="AH183" s="1019"/>
      <c r="AI183" s="524"/>
      <c r="AJ183" s="525"/>
      <c r="AK183" s="112"/>
    </row>
    <row r="184" spans="1:37" ht="16.5" customHeight="1">
      <c r="A184" s="524"/>
      <c r="B184" s="531"/>
      <c r="C184" s="532" t="s">
        <v>218</v>
      </c>
      <c r="D184" s="533"/>
      <c r="E184" s="533"/>
      <c r="F184" s="533"/>
      <c r="G184" s="533"/>
      <c r="H184" s="533"/>
      <c r="I184" s="533"/>
      <c r="J184" s="533"/>
      <c r="K184" s="533"/>
      <c r="L184" s="533"/>
      <c r="M184" s="533"/>
      <c r="N184" s="533"/>
      <c r="O184" s="533"/>
      <c r="P184" s="533"/>
      <c r="Q184" s="533"/>
      <c r="R184" s="533"/>
      <c r="S184" s="533"/>
      <c r="T184" s="533"/>
      <c r="U184" s="533"/>
      <c r="V184" s="533"/>
      <c r="W184" s="533"/>
      <c r="X184" s="533"/>
      <c r="Y184" s="534"/>
      <c r="Z184" s="979" t="s">
        <v>136</v>
      </c>
      <c r="AA184" s="980"/>
      <c r="AB184" s="980"/>
      <c r="AC184" s="980"/>
      <c r="AD184" s="980"/>
      <c r="AE184" s="980"/>
      <c r="AF184" s="980"/>
      <c r="AG184" s="980"/>
      <c r="AH184" s="981"/>
      <c r="AI184" s="524"/>
      <c r="AJ184" s="525"/>
      <c r="AK184" s="112"/>
    </row>
    <row r="185" spans="1:37" ht="16.5" customHeight="1">
      <c r="A185" s="524"/>
      <c r="B185" s="531"/>
      <c r="C185" s="532" t="s">
        <v>250</v>
      </c>
      <c r="D185" s="533"/>
      <c r="E185" s="533"/>
      <c r="F185" s="533"/>
      <c r="G185" s="533"/>
      <c r="H185" s="533"/>
      <c r="I185" s="533"/>
      <c r="J185" s="533"/>
      <c r="K185" s="533"/>
      <c r="L185" s="533"/>
      <c r="M185" s="533"/>
      <c r="N185" s="533"/>
      <c r="O185" s="533"/>
      <c r="P185" s="533"/>
      <c r="Q185" s="533"/>
      <c r="R185" s="533"/>
      <c r="S185" s="533"/>
      <c r="T185" s="533"/>
      <c r="U185" s="533"/>
      <c r="V185" s="533"/>
      <c r="W185" s="533"/>
      <c r="X185" s="533"/>
      <c r="Y185" s="534"/>
      <c r="Z185" s="979" t="s">
        <v>376</v>
      </c>
      <c r="AA185" s="980"/>
      <c r="AB185" s="980"/>
      <c r="AC185" s="980"/>
      <c r="AD185" s="980"/>
      <c r="AE185" s="980"/>
      <c r="AF185" s="980"/>
      <c r="AG185" s="980"/>
      <c r="AH185" s="981"/>
      <c r="AI185" s="524"/>
      <c r="AJ185" s="525"/>
      <c r="AK185" s="112"/>
    </row>
    <row r="186" spans="1:37" ht="16.5" customHeight="1">
      <c r="A186" s="524"/>
      <c r="B186" s="531"/>
      <c r="C186" s="532" t="s">
        <v>398</v>
      </c>
      <c r="D186" s="533"/>
      <c r="E186" s="533"/>
      <c r="F186" s="533"/>
      <c r="G186" s="533"/>
      <c r="H186" s="533"/>
      <c r="I186" s="533"/>
      <c r="J186" s="533"/>
      <c r="K186" s="533"/>
      <c r="L186" s="533"/>
      <c r="M186" s="533"/>
      <c r="N186" s="533"/>
      <c r="O186" s="533"/>
      <c r="P186" s="533"/>
      <c r="Q186" s="533"/>
      <c r="R186" s="533"/>
      <c r="S186" s="533"/>
      <c r="T186" s="533"/>
      <c r="U186" s="533"/>
      <c r="V186" s="533"/>
      <c r="W186" s="533"/>
      <c r="X186" s="533"/>
      <c r="Y186" s="534"/>
      <c r="Z186" s="979" t="s">
        <v>399</v>
      </c>
      <c r="AA186" s="980"/>
      <c r="AB186" s="980"/>
      <c r="AC186" s="980"/>
      <c r="AD186" s="980"/>
      <c r="AE186" s="980"/>
      <c r="AF186" s="980"/>
      <c r="AG186" s="980"/>
      <c r="AH186" s="981"/>
      <c r="AI186" s="524"/>
      <c r="AJ186" s="525"/>
      <c r="AK186" s="112"/>
    </row>
    <row r="187" spans="1:37" ht="25.5" customHeight="1">
      <c r="A187" s="524"/>
      <c r="B187" s="531"/>
      <c r="C187" s="972" t="s">
        <v>251</v>
      </c>
      <c r="D187" s="972"/>
      <c r="E187" s="972"/>
      <c r="F187" s="972"/>
      <c r="G187" s="972"/>
      <c r="H187" s="972"/>
      <c r="I187" s="972"/>
      <c r="J187" s="972"/>
      <c r="K187" s="972"/>
      <c r="L187" s="972"/>
      <c r="M187" s="972"/>
      <c r="N187" s="972"/>
      <c r="O187" s="972"/>
      <c r="P187" s="972"/>
      <c r="Q187" s="972"/>
      <c r="R187" s="972"/>
      <c r="S187" s="972"/>
      <c r="T187" s="972"/>
      <c r="U187" s="972"/>
      <c r="V187" s="972"/>
      <c r="W187" s="972"/>
      <c r="X187" s="972"/>
      <c r="Y187" s="973"/>
      <c r="Z187" s="974" t="s">
        <v>253</v>
      </c>
      <c r="AA187" s="975"/>
      <c r="AB187" s="975"/>
      <c r="AC187" s="975"/>
      <c r="AD187" s="975"/>
      <c r="AE187" s="975"/>
      <c r="AF187" s="975"/>
      <c r="AG187" s="975"/>
      <c r="AH187" s="976"/>
      <c r="AI187" s="524"/>
      <c r="AJ187" s="525"/>
      <c r="AK187" s="112"/>
    </row>
    <row r="188" spans="1:37" ht="25.5" customHeight="1">
      <c r="A188" s="524"/>
      <c r="B188" s="531"/>
      <c r="C188" s="972" t="s">
        <v>252</v>
      </c>
      <c r="D188" s="972"/>
      <c r="E188" s="972"/>
      <c r="F188" s="972"/>
      <c r="G188" s="972"/>
      <c r="H188" s="972"/>
      <c r="I188" s="972"/>
      <c r="J188" s="972"/>
      <c r="K188" s="972"/>
      <c r="L188" s="972"/>
      <c r="M188" s="972"/>
      <c r="N188" s="972"/>
      <c r="O188" s="972"/>
      <c r="P188" s="972"/>
      <c r="Q188" s="972"/>
      <c r="R188" s="972"/>
      <c r="S188" s="972"/>
      <c r="T188" s="972"/>
      <c r="U188" s="972"/>
      <c r="V188" s="972"/>
      <c r="W188" s="972"/>
      <c r="X188" s="972"/>
      <c r="Y188" s="973"/>
      <c r="Z188" s="791" t="s">
        <v>254</v>
      </c>
      <c r="AA188" s="792"/>
      <c r="AB188" s="792"/>
      <c r="AC188" s="792"/>
      <c r="AD188" s="792"/>
      <c r="AE188" s="792"/>
      <c r="AF188" s="792"/>
      <c r="AG188" s="792"/>
      <c r="AH188" s="919"/>
      <c r="AI188" s="524"/>
      <c r="AJ188" s="525"/>
      <c r="AK188" s="535"/>
    </row>
    <row r="189" spans="1:37" ht="16.5" customHeight="1" thickBot="1">
      <c r="A189" s="524"/>
      <c r="B189" s="536"/>
      <c r="C189" s="537" t="s">
        <v>219</v>
      </c>
      <c r="D189" s="538"/>
      <c r="E189" s="538"/>
      <c r="F189" s="538"/>
      <c r="G189" s="538"/>
      <c r="H189" s="538"/>
      <c r="I189" s="538"/>
      <c r="J189" s="538"/>
      <c r="K189" s="538"/>
      <c r="L189" s="538"/>
      <c r="M189" s="538"/>
      <c r="N189" s="538"/>
      <c r="O189" s="538"/>
      <c r="P189" s="538"/>
      <c r="Q189" s="538"/>
      <c r="R189" s="538"/>
      <c r="S189" s="538"/>
      <c r="T189" s="538"/>
      <c r="U189" s="538"/>
      <c r="V189" s="538"/>
      <c r="W189" s="538"/>
      <c r="X189" s="538"/>
      <c r="Y189" s="539"/>
      <c r="Z189" s="956" t="s">
        <v>134</v>
      </c>
      <c r="AA189" s="957"/>
      <c r="AB189" s="957"/>
      <c r="AC189" s="957"/>
      <c r="AD189" s="957"/>
      <c r="AE189" s="957"/>
      <c r="AF189" s="957"/>
      <c r="AG189" s="957"/>
      <c r="AH189" s="958"/>
      <c r="AI189" s="524"/>
      <c r="AJ189" s="525"/>
      <c r="AK189" s="535"/>
    </row>
    <row r="190" spans="1:36" ht="4.5" customHeight="1">
      <c r="A190" s="524"/>
      <c r="B190" s="524"/>
      <c r="C190" s="241"/>
      <c r="D190" s="524"/>
      <c r="E190" s="524"/>
      <c r="F190" s="524"/>
      <c r="G190" s="524"/>
      <c r="H190" s="524"/>
      <c r="I190" s="524"/>
      <c r="J190" s="524"/>
      <c r="K190" s="524"/>
      <c r="L190" s="524"/>
      <c r="M190" s="524"/>
      <c r="N190" s="524"/>
      <c r="O190" s="524"/>
      <c r="P190" s="524"/>
      <c r="Q190" s="524"/>
      <c r="R190" s="524"/>
      <c r="S190" s="524"/>
      <c r="T190" s="524"/>
      <c r="U190" s="524"/>
      <c r="V190" s="524"/>
      <c r="W190" s="524"/>
      <c r="X190" s="524"/>
      <c r="Y190" s="524"/>
      <c r="Z190" s="241"/>
      <c r="AA190" s="241"/>
      <c r="AB190" s="241"/>
      <c r="AC190" s="241"/>
      <c r="AD190" s="241"/>
      <c r="AE190" s="241"/>
      <c r="AF190" s="241"/>
      <c r="AG190" s="241"/>
      <c r="AH190" s="241"/>
      <c r="AI190" s="524"/>
      <c r="AJ190" s="525"/>
    </row>
    <row r="191" spans="1:36" ht="12" customHeight="1">
      <c r="A191" s="524"/>
      <c r="B191" s="540" t="s">
        <v>260</v>
      </c>
      <c r="C191" s="541" t="s">
        <v>259</v>
      </c>
      <c r="D191" s="524"/>
      <c r="E191" s="524"/>
      <c r="F191" s="524"/>
      <c r="G191" s="524"/>
      <c r="H191" s="524"/>
      <c r="I191" s="524"/>
      <c r="J191" s="524"/>
      <c r="K191" s="524"/>
      <c r="L191" s="524"/>
      <c r="M191" s="524"/>
      <c r="N191" s="524"/>
      <c r="O191" s="524"/>
      <c r="P191" s="524"/>
      <c r="Q191" s="524"/>
      <c r="R191" s="524"/>
      <c r="S191" s="524"/>
      <c r="T191" s="524"/>
      <c r="U191" s="524"/>
      <c r="V191" s="524"/>
      <c r="W191" s="524"/>
      <c r="X191" s="524"/>
      <c r="Y191" s="524"/>
      <c r="Z191" s="241"/>
      <c r="AA191" s="241"/>
      <c r="AB191" s="241"/>
      <c r="AC191" s="241"/>
      <c r="AD191" s="241"/>
      <c r="AE191" s="241"/>
      <c r="AF191" s="241"/>
      <c r="AG191" s="241"/>
      <c r="AH191" s="241"/>
      <c r="AI191" s="524"/>
      <c r="AJ191" s="525"/>
    </row>
    <row r="192" spans="1:36" ht="21" customHeight="1">
      <c r="A192" s="524"/>
      <c r="B192" s="542" t="s">
        <v>261</v>
      </c>
      <c r="C192" s="959" t="s">
        <v>262</v>
      </c>
      <c r="D192" s="959"/>
      <c r="E192" s="959"/>
      <c r="F192" s="959"/>
      <c r="G192" s="959"/>
      <c r="H192" s="959"/>
      <c r="I192" s="959"/>
      <c r="J192" s="959"/>
      <c r="K192" s="959"/>
      <c r="L192" s="959"/>
      <c r="M192" s="959"/>
      <c r="N192" s="959"/>
      <c r="O192" s="959"/>
      <c r="P192" s="959"/>
      <c r="Q192" s="959"/>
      <c r="R192" s="959"/>
      <c r="S192" s="959"/>
      <c r="T192" s="959"/>
      <c r="U192" s="959"/>
      <c r="V192" s="959"/>
      <c r="W192" s="959"/>
      <c r="X192" s="959"/>
      <c r="Y192" s="959"/>
      <c r="Z192" s="959"/>
      <c r="AA192" s="959"/>
      <c r="AB192" s="959"/>
      <c r="AC192" s="959"/>
      <c r="AD192" s="959"/>
      <c r="AE192" s="959"/>
      <c r="AF192" s="959"/>
      <c r="AG192" s="959"/>
      <c r="AH192" s="959"/>
      <c r="AI192" s="959"/>
      <c r="AJ192" s="959"/>
    </row>
    <row r="193" spans="1:36" ht="7.5" customHeight="1" thickBot="1">
      <c r="A193" s="543"/>
      <c r="B193" s="543"/>
      <c r="C193" s="544"/>
      <c r="D193" s="544"/>
      <c r="E193" s="544"/>
      <c r="F193" s="544"/>
      <c r="G193" s="544"/>
      <c r="H193" s="544"/>
      <c r="I193" s="544"/>
      <c r="J193" s="544"/>
      <c r="K193" s="544"/>
      <c r="L193" s="544"/>
      <c r="M193" s="544"/>
      <c r="N193" s="544"/>
      <c r="O193" s="544"/>
      <c r="P193" s="544"/>
      <c r="Q193" s="544"/>
      <c r="R193" s="544"/>
      <c r="S193" s="544"/>
      <c r="T193" s="544"/>
      <c r="U193" s="544"/>
      <c r="V193" s="544"/>
      <c r="W193" s="544"/>
      <c r="X193" s="544"/>
      <c r="Y193" s="544"/>
      <c r="Z193" s="544"/>
      <c r="AA193" s="544"/>
      <c r="AB193" s="544"/>
      <c r="AC193" s="544"/>
      <c r="AD193" s="544"/>
      <c r="AE193" s="544"/>
      <c r="AF193" s="544"/>
      <c r="AG193" s="544"/>
      <c r="AH193" s="544"/>
      <c r="AI193" s="544"/>
      <c r="AJ193" s="545"/>
    </row>
    <row r="194" spans="1:36" ht="1.5" customHeight="1">
      <c r="A194" s="546"/>
      <c r="B194" s="547"/>
      <c r="C194" s="547"/>
      <c r="D194" s="547"/>
      <c r="E194" s="547"/>
      <c r="F194" s="547"/>
      <c r="G194" s="547"/>
      <c r="H194" s="547"/>
      <c r="I194" s="547"/>
      <c r="J194" s="547"/>
      <c r="K194" s="547"/>
      <c r="L194" s="547"/>
      <c r="M194" s="547"/>
      <c r="N194" s="547"/>
      <c r="O194" s="547"/>
      <c r="P194" s="547"/>
      <c r="Q194" s="547"/>
      <c r="R194" s="547"/>
      <c r="S194" s="547"/>
      <c r="T194" s="547"/>
      <c r="U194" s="547"/>
      <c r="V194" s="547"/>
      <c r="W194" s="547"/>
      <c r="X194" s="547"/>
      <c r="Y194" s="547"/>
      <c r="Z194" s="547"/>
      <c r="AA194" s="547"/>
      <c r="AB194" s="547"/>
      <c r="AC194" s="547"/>
      <c r="AD194" s="547"/>
      <c r="AE194" s="547"/>
      <c r="AF194" s="547"/>
      <c r="AG194" s="547"/>
      <c r="AH194" s="547"/>
      <c r="AI194" s="547"/>
      <c r="AJ194" s="548"/>
    </row>
    <row r="195" spans="1:36" ht="31.5" customHeight="1">
      <c r="A195" s="549"/>
      <c r="B195" s="928" t="s">
        <v>458</v>
      </c>
      <c r="C195" s="928"/>
      <c r="D195" s="928"/>
      <c r="E195" s="928"/>
      <c r="F195" s="928"/>
      <c r="G195" s="928"/>
      <c r="H195" s="928"/>
      <c r="I195" s="928"/>
      <c r="J195" s="928"/>
      <c r="K195" s="928"/>
      <c r="L195" s="928"/>
      <c r="M195" s="928"/>
      <c r="N195" s="928"/>
      <c r="O195" s="928"/>
      <c r="P195" s="928"/>
      <c r="Q195" s="928"/>
      <c r="R195" s="928"/>
      <c r="S195" s="928"/>
      <c r="T195" s="928"/>
      <c r="U195" s="928"/>
      <c r="V195" s="928"/>
      <c r="W195" s="928"/>
      <c r="X195" s="928"/>
      <c r="Y195" s="928"/>
      <c r="Z195" s="928"/>
      <c r="AA195" s="928"/>
      <c r="AB195" s="928"/>
      <c r="AC195" s="928"/>
      <c r="AD195" s="928"/>
      <c r="AE195" s="928"/>
      <c r="AF195" s="928"/>
      <c r="AG195" s="928"/>
      <c r="AH195" s="928"/>
      <c r="AI195" s="928"/>
      <c r="AJ195" s="550"/>
    </row>
    <row r="196" spans="1:36" ht="4.5" customHeight="1">
      <c r="A196" s="549"/>
      <c r="B196" s="241"/>
      <c r="C196" s="524"/>
      <c r="D196" s="524"/>
      <c r="E196" s="524"/>
      <c r="F196" s="524"/>
      <c r="G196" s="524"/>
      <c r="H196" s="524"/>
      <c r="I196" s="524"/>
      <c r="J196" s="524"/>
      <c r="K196" s="524"/>
      <c r="L196" s="524"/>
      <c r="M196" s="524"/>
      <c r="N196" s="524"/>
      <c r="O196" s="524"/>
      <c r="P196" s="524"/>
      <c r="Q196" s="524"/>
      <c r="R196" s="524"/>
      <c r="S196" s="524"/>
      <c r="T196" s="524"/>
      <c r="U196" s="524"/>
      <c r="V196" s="524"/>
      <c r="W196" s="524"/>
      <c r="X196" s="524"/>
      <c r="Y196" s="524"/>
      <c r="Z196" s="524"/>
      <c r="AA196" s="524"/>
      <c r="AB196" s="524"/>
      <c r="AC196" s="524"/>
      <c r="AD196" s="524"/>
      <c r="AE196" s="524"/>
      <c r="AF196" s="524"/>
      <c r="AG196" s="524"/>
      <c r="AH196" s="524"/>
      <c r="AI196" s="524"/>
      <c r="AJ196" s="550"/>
    </row>
    <row r="197" spans="1:36" s="554" customFormat="1" ht="13.5" customHeight="1">
      <c r="A197" s="551"/>
      <c r="B197" s="552" t="s">
        <v>84</v>
      </c>
      <c r="C197" s="552"/>
      <c r="D197" s="929">
        <v>2</v>
      </c>
      <c r="E197" s="930"/>
      <c r="F197" s="552" t="s">
        <v>5</v>
      </c>
      <c r="G197" s="929">
        <v>3</v>
      </c>
      <c r="H197" s="930"/>
      <c r="I197" s="552" t="s">
        <v>4</v>
      </c>
      <c r="J197" s="929">
        <v>1</v>
      </c>
      <c r="K197" s="930"/>
      <c r="L197" s="552" t="s">
        <v>3</v>
      </c>
      <c r="M197" s="553"/>
      <c r="N197" s="931" t="s">
        <v>6</v>
      </c>
      <c r="O197" s="931"/>
      <c r="P197" s="931"/>
      <c r="Q197" s="932" t="str">
        <f>IF(G9="","",G9)</f>
        <v>○○ケアサービス</v>
      </c>
      <c r="R197" s="932"/>
      <c r="S197" s="932"/>
      <c r="T197" s="932"/>
      <c r="U197" s="932"/>
      <c r="V197" s="932"/>
      <c r="W197" s="932"/>
      <c r="X197" s="932"/>
      <c r="Y197" s="932"/>
      <c r="Z197" s="932"/>
      <c r="AA197" s="932"/>
      <c r="AB197" s="932"/>
      <c r="AC197" s="932"/>
      <c r="AD197" s="932"/>
      <c r="AE197" s="932"/>
      <c r="AF197" s="932"/>
      <c r="AG197" s="932"/>
      <c r="AH197" s="932"/>
      <c r="AI197" s="932"/>
      <c r="AJ197" s="933"/>
    </row>
    <row r="198" spans="1:36" s="554" customFormat="1" ht="13.5" customHeight="1">
      <c r="A198" s="555"/>
      <c r="B198" s="556"/>
      <c r="C198" s="557"/>
      <c r="D198" s="557"/>
      <c r="E198" s="557"/>
      <c r="F198" s="557"/>
      <c r="G198" s="557"/>
      <c r="H198" s="557"/>
      <c r="I198" s="557"/>
      <c r="J198" s="557"/>
      <c r="K198" s="557"/>
      <c r="L198" s="557"/>
      <c r="M198" s="557"/>
      <c r="N198" s="922" t="s">
        <v>173</v>
      </c>
      <c r="O198" s="922"/>
      <c r="P198" s="922"/>
      <c r="Q198" s="923" t="s">
        <v>174</v>
      </c>
      <c r="R198" s="923"/>
      <c r="S198" s="924" t="s">
        <v>288</v>
      </c>
      <c r="T198" s="924"/>
      <c r="U198" s="924"/>
      <c r="V198" s="924"/>
      <c r="W198" s="924"/>
      <c r="X198" s="925" t="s">
        <v>175</v>
      </c>
      <c r="Y198" s="925"/>
      <c r="Z198" s="924" t="s">
        <v>289</v>
      </c>
      <c r="AA198" s="924"/>
      <c r="AB198" s="924"/>
      <c r="AC198" s="924"/>
      <c r="AD198" s="924"/>
      <c r="AE198" s="924"/>
      <c r="AF198" s="924"/>
      <c r="AG198" s="924"/>
      <c r="AH198" s="924"/>
      <c r="AI198" s="926"/>
      <c r="AJ198" s="927"/>
    </row>
    <row r="199" spans="1:36" s="554" customFormat="1" ht="4.5" customHeight="1" thickBot="1">
      <c r="A199" s="558"/>
      <c r="B199" s="559"/>
      <c r="C199" s="560"/>
      <c r="D199" s="560"/>
      <c r="E199" s="560"/>
      <c r="F199" s="560"/>
      <c r="G199" s="560"/>
      <c r="H199" s="560"/>
      <c r="I199" s="560"/>
      <c r="J199" s="560"/>
      <c r="K199" s="560"/>
      <c r="L199" s="560"/>
      <c r="M199" s="560"/>
      <c r="N199" s="560"/>
      <c r="O199" s="560"/>
      <c r="P199" s="559"/>
      <c r="Q199" s="561"/>
      <c r="R199" s="562"/>
      <c r="S199" s="562"/>
      <c r="T199" s="562"/>
      <c r="U199" s="562"/>
      <c r="V199" s="562"/>
      <c r="W199" s="563"/>
      <c r="X199" s="563"/>
      <c r="Y199" s="563"/>
      <c r="Z199" s="563"/>
      <c r="AA199" s="563"/>
      <c r="AB199" s="563"/>
      <c r="AC199" s="563"/>
      <c r="AD199" s="563"/>
      <c r="AE199" s="563"/>
      <c r="AF199" s="563"/>
      <c r="AG199" s="563"/>
      <c r="AH199" s="563"/>
      <c r="AI199" s="564"/>
      <c r="AJ199" s="565"/>
    </row>
    <row r="200" spans="1:36" ht="13.5" customHeight="1">
      <c r="A200" s="566"/>
      <c r="B200" s="302"/>
      <c r="C200" s="553"/>
      <c r="D200" s="553"/>
      <c r="E200" s="553"/>
      <c r="F200" s="553"/>
      <c r="G200" s="553"/>
      <c r="H200" s="553"/>
      <c r="I200" s="553"/>
      <c r="J200" s="553"/>
      <c r="K200" s="553"/>
      <c r="L200" s="553"/>
      <c r="M200" s="553"/>
      <c r="N200" s="553"/>
      <c r="O200" s="553"/>
      <c r="P200" s="553"/>
      <c r="Q200" s="553"/>
      <c r="R200" s="553"/>
      <c r="S200" s="553"/>
      <c r="T200" s="553"/>
      <c r="U200" s="553"/>
      <c r="V200" s="553"/>
      <c r="W200" s="553"/>
      <c r="X200" s="553"/>
      <c r="Y200" s="553"/>
      <c r="Z200" s="553"/>
      <c r="AA200" s="553"/>
      <c r="AB200" s="553"/>
      <c r="AC200" s="553"/>
      <c r="AD200" s="553"/>
      <c r="AE200" s="553"/>
      <c r="AF200" s="553"/>
      <c r="AG200" s="553"/>
      <c r="AH200" s="553"/>
      <c r="AI200" s="553"/>
      <c r="AJ200" s="567"/>
    </row>
    <row r="201" ht="13.5">
      <c r="B201" s="552"/>
    </row>
    <row r="202" spans="1:36" ht="17.25">
      <c r="A202" s="568"/>
      <c r="B202" s="117"/>
      <c r="C202" s="568"/>
      <c r="D202" s="568"/>
      <c r="E202" s="568"/>
      <c r="F202" s="568"/>
      <c r="G202" s="568"/>
      <c r="H202" s="568"/>
      <c r="I202" s="568"/>
      <c r="J202" s="568"/>
      <c r="K202" s="568"/>
      <c r="L202" s="568"/>
      <c r="M202" s="568"/>
      <c r="N202" s="568"/>
      <c r="O202" s="568"/>
      <c r="P202" s="568"/>
      <c r="Q202" s="568"/>
      <c r="R202" s="568"/>
      <c r="S202" s="568"/>
      <c r="T202" s="568"/>
      <c r="U202" s="568"/>
      <c r="V202" s="568"/>
      <c r="W202" s="568"/>
      <c r="X202" s="568"/>
      <c r="Y202" s="568"/>
      <c r="Z202" s="568"/>
      <c r="AA202" s="568"/>
      <c r="AB202" s="568"/>
      <c r="AC202" s="568"/>
      <c r="AD202" s="568"/>
      <c r="AE202" s="569"/>
      <c r="AF202" s="568"/>
      <c r="AG202" s="568"/>
      <c r="AH202" s="568"/>
      <c r="AI202" s="568"/>
      <c r="AJ202" s="568"/>
    </row>
    <row r="203" spans="1:36" ht="13.5">
      <c r="A203" s="570"/>
      <c r="B203" s="568" t="s">
        <v>19</v>
      </c>
      <c r="C203" s="570"/>
      <c r="D203" s="570"/>
      <c r="E203" s="570"/>
      <c r="F203" s="570"/>
      <c r="G203" s="570"/>
      <c r="H203" s="570"/>
      <c r="I203" s="570"/>
      <c r="J203" s="570"/>
      <c r="K203" s="570"/>
      <c r="L203" s="570"/>
      <c r="M203" s="570"/>
      <c r="N203" s="570"/>
      <c r="O203" s="570"/>
      <c r="P203" s="570"/>
      <c r="Q203" s="570"/>
      <c r="R203" s="570"/>
      <c r="S203" s="570"/>
      <c r="T203" s="570"/>
      <c r="U203" s="570"/>
      <c r="V203" s="570"/>
      <c r="W203" s="570"/>
      <c r="X203" s="570"/>
      <c r="Y203" s="570"/>
      <c r="Z203" s="570"/>
      <c r="AA203" s="570"/>
      <c r="AB203" s="570"/>
      <c r="AC203" s="570"/>
      <c r="AD203" s="570"/>
      <c r="AE203" s="570"/>
      <c r="AF203" s="570"/>
      <c r="AG203" s="570"/>
      <c r="AH203" s="570"/>
      <c r="AI203" s="570"/>
      <c r="AJ203" s="570"/>
    </row>
    <row r="204" spans="1:36" ht="13.5">
      <c r="A204" s="570"/>
      <c r="B204" s="570"/>
      <c r="C204" s="570"/>
      <c r="D204" s="570"/>
      <c r="E204" s="570"/>
      <c r="F204" s="570"/>
      <c r="G204" s="570"/>
      <c r="H204" s="570"/>
      <c r="I204" s="570"/>
      <c r="J204" s="570"/>
      <c r="K204" s="570"/>
      <c r="L204" s="570"/>
      <c r="M204" s="570"/>
      <c r="N204" s="570"/>
      <c r="O204" s="570"/>
      <c r="P204" s="570"/>
      <c r="Q204" s="570"/>
      <c r="R204" s="570"/>
      <c r="S204" s="570"/>
      <c r="T204" s="570"/>
      <c r="U204" s="570"/>
      <c r="V204" s="570"/>
      <c r="W204" s="570"/>
      <c r="X204" s="570"/>
      <c r="Y204" s="570"/>
      <c r="Z204" s="570"/>
      <c r="AA204" s="570"/>
      <c r="AB204" s="570"/>
      <c r="AC204" s="570"/>
      <c r="AD204" s="570"/>
      <c r="AE204" s="570"/>
      <c r="AF204" s="570"/>
      <c r="AG204" s="570"/>
      <c r="AH204" s="570"/>
      <c r="AI204" s="570"/>
      <c r="AJ204" s="570"/>
    </row>
    <row r="205" spans="1:36" ht="13.5">
      <c r="A205" s="570"/>
      <c r="B205" s="570"/>
      <c r="C205" s="570"/>
      <c r="D205" s="570"/>
      <c r="E205" s="570"/>
      <c r="F205" s="570"/>
      <c r="G205" s="570"/>
      <c r="H205" s="570"/>
      <c r="I205" s="570"/>
      <c r="J205" s="570"/>
      <c r="K205" s="570"/>
      <c r="L205" s="570"/>
      <c r="M205" s="570"/>
      <c r="N205" s="570"/>
      <c r="O205" s="570"/>
      <c r="P205" s="570"/>
      <c r="Q205" s="570"/>
      <c r="R205" s="570"/>
      <c r="S205" s="570"/>
      <c r="T205" s="570"/>
      <c r="U205" s="570"/>
      <c r="V205" s="570"/>
      <c r="W205" s="570"/>
      <c r="X205" s="570"/>
      <c r="Y205" s="570"/>
      <c r="Z205" s="570"/>
      <c r="AA205" s="570"/>
      <c r="AB205" s="570"/>
      <c r="AC205" s="570"/>
      <c r="AD205" s="570"/>
      <c r="AE205" s="570"/>
      <c r="AF205" s="570"/>
      <c r="AG205" s="570"/>
      <c r="AH205" s="570"/>
      <c r="AI205" s="570"/>
      <c r="AJ205" s="570"/>
    </row>
    <row r="206" spans="1:36" ht="13.5">
      <c r="A206" s="570"/>
      <c r="B206" s="570"/>
      <c r="C206" s="570"/>
      <c r="D206" s="570"/>
      <c r="E206" s="570"/>
      <c r="F206" s="570"/>
      <c r="G206" s="570"/>
      <c r="H206" s="570"/>
      <c r="I206" s="570"/>
      <c r="J206" s="570"/>
      <c r="K206" s="570"/>
      <c r="L206" s="570"/>
      <c r="M206" s="570"/>
      <c r="N206" s="570"/>
      <c r="O206" s="570"/>
      <c r="P206" s="570"/>
      <c r="Q206" s="570"/>
      <c r="R206" s="570"/>
      <c r="S206" s="570"/>
      <c r="T206" s="570"/>
      <c r="U206" s="570"/>
      <c r="V206" s="570"/>
      <c r="W206" s="570"/>
      <c r="X206" s="570"/>
      <c r="Y206" s="570"/>
      <c r="Z206" s="570"/>
      <c r="AA206" s="570"/>
      <c r="AB206" s="570"/>
      <c r="AC206" s="570"/>
      <c r="AD206" s="570"/>
      <c r="AE206" s="570"/>
      <c r="AF206" s="570"/>
      <c r="AG206" s="570"/>
      <c r="AH206" s="570"/>
      <c r="AI206" s="570"/>
      <c r="AJ206" s="570"/>
    </row>
    <row r="207" spans="1:36" ht="13.5">
      <c r="A207" s="570"/>
      <c r="B207" s="570"/>
      <c r="C207" s="570"/>
      <c r="D207" s="570"/>
      <c r="E207" s="570"/>
      <c r="F207" s="570"/>
      <c r="G207" s="570"/>
      <c r="H207" s="570"/>
      <c r="I207" s="570"/>
      <c r="J207" s="570"/>
      <c r="K207" s="570"/>
      <c r="L207" s="570"/>
      <c r="M207" s="570"/>
      <c r="N207" s="570"/>
      <c r="O207" s="570"/>
      <c r="P207" s="570"/>
      <c r="Q207" s="570"/>
      <c r="R207" s="570"/>
      <c r="S207" s="570"/>
      <c r="T207" s="570"/>
      <c r="U207" s="570"/>
      <c r="V207" s="570"/>
      <c r="W207" s="570"/>
      <c r="X207" s="570"/>
      <c r="Y207" s="570"/>
      <c r="Z207" s="570"/>
      <c r="AA207" s="570"/>
      <c r="AB207" s="570"/>
      <c r="AC207" s="570"/>
      <c r="AD207" s="570"/>
      <c r="AE207" s="570"/>
      <c r="AF207" s="570"/>
      <c r="AG207" s="570"/>
      <c r="AH207" s="570"/>
      <c r="AI207" s="570"/>
      <c r="AJ207" s="570"/>
    </row>
    <row r="208" spans="1:36" ht="13.5">
      <c r="A208" s="570"/>
      <c r="B208" s="570"/>
      <c r="C208" s="570"/>
      <c r="D208" s="570"/>
      <c r="E208" s="570"/>
      <c r="F208" s="570"/>
      <c r="G208" s="570"/>
      <c r="H208" s="570"/>
      <c r="I208" s="570"/>
      <c r="J208" s="570"/>
      <c r="K208" s="570"/>
      <c r="L208" s="570"/>
      <c r="M208" s="570"/>
      <c r="N208" s="570"/>
      <c r="O208" s="570"/>
      <c r="P208" s="570"/>
      <c r="Q208" s="570"/>
      <c r="R208" s="570"/>
      <c r="S208" s="570"/>
      <c r="T208" s="570"/>
      <c r="U208" s="570"/>
      <c r="V208" s="570"/>
      <c r="W208" s="570"/>
      <c r="X208" s="570"/>
      <c r="Y208" s="570"/>
      <c r="Z208" s="570"/>
      <c r="AA208" s="570"/>
      <c r="AB208" s="570"/>
      <c r="AC208" s="570"/>
      <c r="AD208" s="570"/>
      <c r="AE208" s="570"/>
      <c r="AF208" s="570"/>
      <c r="AG208" s="570"/>
      <c r="AH208" s="570"/>
      <c r="AI208" s="570"/>
      <c r="AJ208" s="570"/>
    </row>
    <row r="209" spans="1:36" ht="13.5">
      <c r="A209" s="570"/>
      <c r="B209" s="570"/>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row>
    <row r="210" spans="1:36" ht="13.5">
      <c r="A210" s="570"/>
      <c r="B210" s="570"/>
      <c r="C210" s="570"/>
      <c r="D210" s="570"/>
      <c r="E210" s="570"/>
      <c r="F210" s="570"/>
      <c r="G210" s="570"/>
      <c r="H210" s="570"/>
      <c r="I210" s="570"/>
      <c r="J210" s="570"/>
      <c r="K210" s="570"/>
      <c r="L210" s="570"/>
      <c r="M210" s="570"/>
      <c r="N210" s="570"/>
      <c r="O210" s="570"/>
      <c r="P210" s="570"/>
      <c r="Q210" s="570"/>
      <c r="R210" s="570"/>
      <c r="S210" s="570"/>
      <c r="T210" s="570"/>
      <c r="U210" s="570"/>
      <c r="V210" s="570"/>
      <c r="W210" s="570"/>
      <c r="X210" s="570"/>
      <c r="Y210" s="570"/>
      <c r="Z210" s="570"/>
      <c r="AA210" s="570"/>
      <c r="AB210" s="570"/>
      <c r="AC210" s="570"/>
      <c r="AD210" s="570"/>
      <c r="AE210" s="570"/>
      <c r="AF210" s="570"/>
      <c r="AG210" s="570"/>
      <c r="AH210" s="570"/>
      <c r="AI210" s="570"/>
      <c r="AJ210" s="570"/>
    </row>
    <row r="211" spans="1:36" ht="13.5">
      <c r="A211" s="570"/>
      <c r="B211" s="570"/>
      <c r="C211" s="570"/>
      <c r="D211" s="570"/>
      <c r="E211" s="570"/>
      <c r="F211" s="570"/>
      <c r="G211" s="570"/>
      <c r="H211" s="570"/>
      <c r="I211" s="570"/>
      <c r="J211" s="570"/>
      <c r="K211" s="570"/>
      <c r="L211" s="570"/>
      <c r="M211" s="570"/>
      <c r="N211" s="570"/>
      <c r="O211" s="570"/>
      <c r="P211" s="570"/>
      <c r="Q211" s="570"/>
      <c r="R211" s="570"/>
      <c r="S211" s="570"/>
      <c r="T211" s="570"/>
      <c r="U211" s="570"/>
      <c r="V211" s="570"/>
      <c r="W211" s="570"/>
      <c r="X211" s="570"/>
      <c r="Y211" s="570"/>
      <c r="Z211" s="570"/>
      <c r="AA211" s="570"/>
      <c r="AB211" s="570"/>
      <c r="AC211" s="570"/>
      <c r="AD211" s="570"/>
      <c r="AE211" s="570"/>
      <c r="AF211" s="570"/>
      <c r="AG211" s="570"/>
      <c r="AH211" s="570"/>
      <c r="AI211" s="570"/>
      <c r="AJ211" s="570"/>
    </row>
    <row r="212" spans="1:36" ht="13.5">
      <c r="A212" s="570"/>
      <c r="B212" s="570"/>
      <c r="C212" s="570"/>
      <c r="D212" s="570"/>
      <c r="E212" s="570"/>
      <c r="F212" s="570"/>
      <c r="G212" s="570"/>
      <c r="H212" s="570"/>
      <c r="I212" s="570"/>
      <c r="J212" s="570"/>
      <c r="K212" s="570"/>
      <c r="L212" s="570"/>
      <c r="M212" s="570"/>
      <c r="N212" s="570"/>
      <c r="O212" s="570"/>
      <c r="P212" s="570"/>
      <c r="Q212" s="570"/>
      <c r="R212" s="570"/>
      <c r="S212" s="570"/>
      <c r="T212" s="570"/>
      <c r="U212" s="570"/>
      <c r="V212" s="570"/>
      <c r="W212" s="570"/>
      <c r="X212" s="570"/>
      <c r="Y212" s="570"/>
      <c r="Z212" s="570"/>
      <c r="AA212" s="570"/>
      <c r="AB212" s="570"/>
      <c r="AC212" s="570"/>
      <c r="AD212" s="570"/>
      <c r="AE212" s="570"/>
      <c r="AF212" s="570"/>
      <c r="AG212" s="570"/>
      <c r="AH212" s="570"/>
      <c r="AI212" s="570"/>
      <c r="AJ212" s="570"/>
    </row>
    <row r="213" spans="1:36" ht="13.5">
      <c r="A213" s="570"/>
      <c r="B213" s="570"/>
      <c r="C213" s="570"/>
      <c r="D213" s="570"/>
      <c r="E213" s="570"/>
      <c r="F213" s="570"/>
      <c r="G213" s="570"/>
      <c r="H213" s="570"/>
      <c r="I213" s="570"/>
      <c r="J213" s="570"/>
      <c r="K213" s="570"/>
      <c r="L213" s="570"/>
      <c r="M213" s="570"/>
      <c r="N213" s="570"/>
      <c r="O213" s="570"/>
      <c r="P213" s="570"/>
      <c r="Q213" s="570"/>
      <c r="R213" s="570"/>
      <c r="S213" s="570"/>
      <c r="T213" s="570"/>
      <c r="U213" s="570"/>
      <c r="V213" s="570"/>
      <c r="W213" s="570"/>
      <c r="X213" s="570"/>
      <c r="Y213" s="570"/>
      <c r="Z213" s="570"/>
      <c r="AA213" s="570"/>
      <c r="AB213" s="570"/>
      <c r="AC213" s="570"/>
      <c r="AD213" s="570"/>
      <c r="AE213" s="570"/>
      <c r="AF213" s="570"/>
      <c r="AG213" s="570"/>
      <c r="AH213" s="570"/>
      <c r="AI213" s="570"/>
      <c r="AJ213" s="570"/>
    </row>
    <row r="214" spans="1:36" ht="13.5">
      <c r="A214" s="570"/>
      <c r="B214" s="570"/>
      <c r="C214" s="570"/>
      <c r="D214" s="570"/>
      <c r="E214" s="570"/>
      <c r="F214" s="570"/>
      <c r="G214" s="570"/>
      <c r="H214" s="570"/>
      <c r="I214" s="570"/>
      <c r="J214" s="570"/>
      <c r="K214" s="570"/>
      <c r="L214" s="570"/>
      <c r="M214" s="570"/>
      <c r="N214" s="570"/>
      <c r="O214" s="570"/>
      <c r="P214" s="570"/>
      <c r="Q214" s="570"/>
      <c r="R214" s="570"/>
      <c r="S214" s="570"/>
      <c r="T214" s="570"/>
      <c r="U214" s="570"/>
      <c r="V214" s="570"/>
      <c r="W214" s="570"/>
      <c r="X214" s="570"/>
      <c r="Y214" s="570"/>
      <c r="Z214" s="570"/>
      <c r="AA214" s="570"/>
      <c r="AB214" s="570"/>
      <c r="AC214" s="570"/>
      <c r="AD214" s="570"/>
      <c r="AE214" s="570"/>
      <c r="AF214" s="570"/>
      <c r="AG214" s="570"/>
      <c r="AH214" s="570"/>
      <c r="AI214" s="570"/>
      <c r="AJ214" s="570"/>
    </row>
    <row r="215" spans="1:36" ht="13.5">
      <c r="A215" s="570"/>
      <c r="B215" s="570"/>
      <c r="C215" s="570"/>
      <c r="D215" s="570"/>
      <c r="E215" s="570"/>
      <c r="F215" s="570"/>
      <c r="G215" s="570"/>
      <c r="H215" s="570"/>
      <c r="I215" s="570"/>
      <c r="J215" s="570"/>
      <c r="K215" s="570"/>
      <c r="L215" s="570"/>
      <c r="M215" s="570"/>
      <c r="N215" s="570"/>
      <c r="O215" s="570"/>
      <c r="P215" s="570"/>
      <c r="Q215" s="570"/>
      <c r="R215" s="570"/>
      <c r="S215" s="570"/>
      <c r="T215" s="570"/>
      <c r="U215" s="570"/>
      <c r="V215" s="570"/>
      <c r="W215" s="570"/>
      <c r="X215" s="570"/>
      <c r="Y215" s="570"/>
      <c r="Z215" s="570"/>
      <c r="AA215" s="570"/>
      <c r="AB215" s="570"/>
      <c r="AC215" s="570"/>
      <c r="AD215" s="570"/>
      <c r="AE215" s="570"/>
      <c r="AF215" s="570"/>
      <c r="AG215" s="570"/>
      <c r="AH215" s="570"/>
      <c r="AI215" s="570"/>
      <c r="AJ215" s="570"/>
    </row>
    <row r="216" spans="1:36" ht="13.5">
      <c r="A216" s="570"/>
      <c r="B216" s="570"/>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row>
    <row r="217" spans="1:36" ht="13.5">
      <c r="A217" s="570"/>
      <c r="B217" s="570"/>
      <c r="C217" s="570"/>
      <c r="D217" s="570"/>
      <c r="E217" s="570"/>
      <c r="F217" s="570"/>
      <c r="G217" s="570"/>
      <c r="H217" s="570"/>
      <c r="I217" s="570"/>
      <c r="J217" s="570"/>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0"/>
    </row>
    <row r="218" spans="1:36" ht="13.5">
      <c r="A218" s="570"/>
      <c r="B218" s="570"/>
      <c r="C218" s="570"/>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0"/>
    </row>
    <row r="219" spans="1:36" ht="13.5">
      <c r="A219" s="570"/>
      <c r="B219" s="570"/>
      <c r="C219" s="570"/>
      <c r="D219" s="570"/>
      <c r="E219" s="570"/>
      <c r="F219" s="570"/>
      <c r="G219" s="570"/>
      <c r="H219" s="570"/>
      <c r="I219" s="570"/>
      <c r="J219" s="570"/>
      <c r="K219" s="570"/>
      <c r="L219" s="570"/>
      <c r="M219" s="570"/>
      <c r="N219" s="570"/>
      <c r="O219" s="570"/>
      <c r="P219" s="570"/>
      <c r="Q219" s="570"/>
      <c r="R219" s="570"/>
      <c r="S219" s="570"/>
      <c r="T219" s="570"/>
      <c r="U219" s="570"/>
      <c r="V219" s="570"/>
      <c r="W219" s="570"/>
      <c r="X219" s="570"/>
      <c r="Y219" s="570"/>
      <c r="Z219" s="570"/>
      <c r="AA219" s="570"/>
      <c r="AB219" s="570"/>
      <c r="AC219" s="570"/>
      <c r="AD219" s="570"/>
      <c r="AE219" s="570"/>
      <c r="AF219" s="570"/>
      <c r="AG219" s="570"/>
      <c r="AH219" s="570"/>
      <c r="AI219" s="570"/>
      <c r="AJ219" s="570"/>
    </row>
    <row r="220" spans="1:36" ht="13.5">
      <c r="A220" s="570"/>
      <c r="B220" s="570"/>
      <c r="C220" s="570"/>
      <c r="D220" s="570"/>
      <c r="E220" s="570"/>
      <c r="F220" s="570"/>
      <c r="G220" s="570"/>
      <c r="H220" s="570"/>
      <c r="I220" s="570"/>
      <c r="J220" s="570"/>
      <c r="K220" s="570"/>
      <c r="L220" s="570"/>
      <c r="M220" s="570"/>
      <c r="N220" s="570"/>
      <c r="O220" s="570"/>
      <c r="P220" s="570"/>
      <c r="Q220" s="570"/>
      <c r="R220" s="570"/>
      <c r="S220" s="570"/>
      <c r="T220" s="570"/>
      <c r="U220" s="570"/>
      <c r="V220" s="570"/>
      <c r="W220" s="570"/>
      <c r="X220" s="570"/>
      <c r="Y220" s="570"/>
      <c r="Z220" s="570"/>
      <c r="AA220" s="570"/>
      <c r="AB220" s="570"/>
      <c r="AC220" s="570"/>
      <c r="AD220" s="570"/>
      <c r="AE220" s="570"/>
      <c r="AF220" s="570"/>
      <c r="AG220" s="570"/>
      <c r="AH220" s="570"/>
      <c r="AI220" s="570"/>
      <c r="AJ220" s="570"/>
    </row>
    <row r="221" spans="1:36" ht="13.5">
      <c r="A221" s="570"/>
      <c r="B221" s="570"/>
      <c r="C221" s="570"/>
      <c r="D221" s="570"/>
      <c r="E221" s="570"/>
      <c r="F221" s="570"/>
      <c r="G221" s="570"/>
      <c r="H221" s="570"/>
      <c r="I221" s="570"/>
      <c r="J221" s="570"/>
      <c r="K221" s="570"/>
      <c r="L221" s="570"/>
      <c r="M221" s="570"/>
      <c r="N221" s="570"/>
      <c r="O221" s="570"/>
      <c r="P221" s="570"/>
      <c r="Q221" s="570"/>
      <c r="R221" s="570"/>
      <c r="S221" s="570"/>
      <c r="T221" s="570"/>
      <c r="U221" s="570"/>
      <c r="V221" s="570"/>
      <c r="W221" s="570"/>
      <c r="X221" s="570"/>
      <c r="Y221" s="570"/>
      <c r="Z221" s="570"/>
      <c r="AA221" s="570"/>
      <c r="AB221" s="570"/>
      <c r="AC221" s="570"/>
      <c r="AD221" s="570"/>
      <c r="AE221" s="570"/>
      <c r="AF221" s="570"/>
      <c r="AG221" s="570"/>
      <c r="AH221" s="570"/>
      <c r="AI221" s="570"/>
      <c r="AJ221" s="570"/>
    </row>
    <row r="222" spans="1:36" ht="13.5">
      <c r="A222" s="570"/>
      <c r="B222" s="570"/>
      <c r="C222" s="570"/>
      <c r="D222" s="570"/>
      <c r="E222" s="570"/>
      <c r="F222" s="570"/>
      <c r="G222" s="570"/>
      <c r="H222" s="570"/>
      <c r="I222" s="570"/>
      <c r="J222" s="570"/>
      <c r="K222" s="570"/>
      <c r="L222" s="570"/>
      <c r="M222" s="570"/>
      <c r="N222" s="570"/>
      <c r="O222" s="570"/>
      <c r="P222" s="570"/>
      <c r="Q222" s="570"/>
      <c r="R222" s="570"/>
      <c r="S222" s="570"/>
      <c r="T222" s="570"/>
      <c r="U222" s="570"/>
      <c r="V222" s="570"/>
      <c r="W222" s="570"/>
      <c r="X222" s="570"/>
      <c r="Y222" s="570"/>
      <c r="Z222" s="570"/>
      <c r="AA222" s="570"/>
      <c r="AB222" s="570"/>
      <c r="AC222" s="570"/>
      <c r="AD222" s="570"/>
      <c r="AE222" s="570"/>
      <c r="AF222" s="570"/>
      <c r="AG222" s="570"/>
      <c r="AH222" s="570"/>
      <c r="AI222" s="570"/>
      <c r="AJ222" s="570"/>
    </row>
    <row r="223" spans="1:36" ht="13.5">
      <c r="A223" s="570"/>
      <c r="B223" s="570"/>
      <c r="C223" s="570"/>
      <c r="D223" s="570"/>
      <c r="E223" s="570"/>
      <c r="F223" s="570"/>
      <c r="G223" s="570"/>
      <c r="H223" s="570"/>
      <c r="I223" s="570"/>
      <c r="J223" s="570"/>
      <c r="K223" s="570"/>
      <c r="L223" s="570"/>
      <c r="M223" s="570"/>
      <c r="N223" s="570"/>
      <c r="O223" s="570"/>
      <c r="P223" s="570"/>
      <c r="Q223" s="570"/>
      <c r="R223" s="570"/>
      <c r="S223" s="570"/>
      <c r="T223" s="570"/>
      <c r="U223" s="570"/>
      <c r="V223" s="570"/>
      <c r="W223" s="570"/>
      <c r="X223" s="570"/>
      <c r="Y223" s="570"/>
      <c r="Z223" s="570"/>
      <c r="AA223" s="570"/>
      <c r="AB223" s="570"/>
      <c r="AC223" s="570"/>
      <c r="AD223" s="570"/>
      <c r="AE223" s="570"/>
      <c r="AF223" s="570"/>
      <c r="AG223" s="570"/>
      <c r="AH223" s="570"/>
      <c r="AI223" s="570"/>
      <c r="AJ223" s="570"/>
    </row>
    <row r="224" spans="1:36" ht="13.5">
      <c r="A224" s="570"/>
      <c r="B224" s="570"/>
      <c r="C224" s="570"/>
      <c r="D224" s="570"/>
      <c r="E224" s="570"/>
      <c r="F224" s="570"/>
      <c r="G224" s="570"/>
      <c r="H224" s="570"/>
      <c r="I224" s="570"/>
      <c r="J224" s="570"/>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0"/>
    </row>
    <row r="225" spans="1:36" ht="13.5">
      <c r="A225" s="570"/>
      <c r="B225" s="570"/>
      <c r="C225" s="570"/>
      <c r="D225" s="570"/>
      <c r="E225" s="570"/>
      <c r="F225" s="570"/>
      <c r="G225" s="570"/>
      <c r="H225" s="570"/>
      <c r="I225" s="570"/>
      <c r="J225" s="570"/>
      <c r="K225" s="570"/>
      <c r="L225" s="570"/>
      <c r="M225" s="570"/>
      <c r="N225" s="570"/>
      <c r="O225" s="570"/>
      <c r="P225" s="570"/>
      <c r="Q225" s="570"/>
      <c r="R225" s="570"/>
      <c r="S225" s="570"/>
      <c r="T225" s="570"/>
      <c r="U225" s="570"/>
      <c r="V225" s="570"/>
      <c r="W225" s="570"/>
      <c r="X225" s="570"/>
      <c r="Y225" s="570"/>
      <c r="Z225" s="570"/>
      <c r="AA225" s="570"/>
      <c r="AB225" s="570"/>
      <c r="AC225" s="570"/>
      <c r="AD225" s="570"/>
      <c r="AE225" s="570"/>
      <c r="AF225" s="570"/>
      <c r="AG225" s="570"/>
      <c r="AH225" s="570"/>
      <c r="AI225" s="570"/>
      <c r="AJ225" s="570"/>
    </row>
    <row r="226" spans="1:36" ht="13.5">
      <c r="A226" s="570"/>
      <c r="B226" s="570"/>
      <c r="C226" s="570"/>
      <c r="D226" s="570"/>
      <c r="E226" s="570"/>
      <c r="F226" s="570"/>
      <c r="G226" s="570"/>
      <c r="H226" s="570"/>
      <c r="I226" s="570"/>
      <c r="J226" s="570"/>
      <c r="K226" s="570"/>
      <c r="L226" s="570"/>
      <c r="M226" s="570"/>
      <c r="N226" s="570"/>
      <c r="O226" s="570"/>
      <c r="P226" s="570"/>
      <c r="Q226" s="570"/>
      <c r="R226" s="570"/>
      <c r="S226" s="570"/>
      <c r="T226" s="570"/>
      <c r="U226" s="570"/>
      <c r="V226" s="570"/>
      <c r="W226" s="570"/>
      <c r="X226" s="570"/>
      <c r="Y226" s="570"/>
      <c r="Z226" s="570"/>
      <c r="AA226" s="570"/>
      <c r="AB226" s="570"/>
      <c r="AC226" s="570"/>
      <c r="AD226" s="570"/>
      <c r="AE226" s="570"/>
      <c r="AF226" s="570"/>
      <c r="AG226" s="570"/>
      <c r="AH226" s="570"/>
      <c r="AI226" s="570"/>
      <c r="AJ226" s="570"/>
    </row>
    <row r="227" spans="1:36" ht="13.5">
      <c r="A227" s="570"/>
      <c r="B227" s="570"/>
      <c r="C227" s="570"/>
      <c r="D227" s="570"/>
      <c r="E227" s="570"/>
      <c r="F227" s="570"/>
      <c r="G227" s="570"/>
      <c r="H227" s="570"/>
      <c r="I227" s="570"/>
      <c r="J227" s="570"/>
      <c r="K227" s="570"/>
      <c r="L227" s="570"/>
      <c r="M227" s="570"/>
      <c r="N227" s="570"/>
      <c r="O227" s="570"/>
      <c r="P227" s="570"/>
      <c r="Q227" s="570"/>
      <c r="R227" s="570"/>
      <c r="S227" s="570"/>
      <c r="T227" s="570"/>
      <c r="U227" s="570"/>
      <c r="V227" s="570"/>
      <c r="W227" s="570"/>
      <c r="X227" s="570"/>
      <c r="Y227" s="570"/>
      <c r="Z227" s="570"/>
      <c r="AA227" s="570"/>
      <c r="AB227" s="570"/>
      <c r="AC227" s="570"/>
      <c r="AD227" s="570"/>
      <c r="AE227" s="570"/>
      <c r="AF227" s="570"/>
      <c r="AG227" s="570"/>
      <c r="AH227" s="570"/>
      <c r="AI227" s="570"/>
      <c r="AJ227" s="570"/>
    </row>
    <row r="228" spans="1:36" ht="13.5">
      <c r="A228" s="570"/>
      <c r="B228" s="570"/>
      <c r="C228" s="570"/>
      <c r="D228" s="570"/>
      <c r="E228" s="570"/>
      <c r="F228" s="570"/>
      <c r="G228" s="570"/>
      <c r="H228" s="570"/>
      <c r="I228" s="570"/>
      <c r="J228" s="570"/>
      <c r="K228" s="570"/>
      <c r="L228" s="570"/>
      <c r="M228" s="570"/>
      <c r="N228" s="570"/>
      <c r="O228" s="570"/>
      <c r="P228" s="570"/>
      <c r="Q228" s="570"/>
      <c r="R228" s="570"/>
      <c r="S228" s="570"/>
      <c r="T228" s="570"/>
      <c r="U228" s="570"/>
      <c r="V228" s="570"/>
      <c r="W228" s="570"/>
      <c r="X228" s="570"/>
      <c r="Y228" s="570"/>
      <c r="Z228" s="570"/>
      <c r="AA228" s="570"/>
      <c r="AB228" s="570"/>
      <c r="AC228" s="570"/>
      <c r="AD228" s="570"/>
      <c r="AE228" s="570"/>
      <c r="AF228" s="570"/>
      <c r="AG228" s="570"/>
      <c r="AH228" s="570"/>
      <c r="AI228" s="570"/>
      <c r="AJ228" s="570"/>
    </row>
    <row r="229" spans="1:36" ht="13.5">
      <c r="A229" s="570"/>
      <c r="B229" s="570"/>
      <c r="C229" s="570"/>
      <c r="D229" s="570"/>
      <c r="E229" s="570"/>
      <c r="F229" s="570"/>
      <c r="G229" s="570"/>
      <c r="H229" s="570"/>
      <c r="I229" s="570"/>
      <c r="J229" s="570"/>
      <c r="K229" s="570"/>
      <c r="L229" s="570"/>
      <c r="M229" s="570"/>
      <c r="N229" s="570"/>
      <c r="O229" s="570"/>
      <c r="P229" s="570"/>
      <c r="Q229" s="570"/>
      <c r="R229" s="570"/>
      <c r="S229" s="570"/>
      <c r="T229" s="570"/>
      <c r="U229" s="570"/>
      <c r="V229" s="570"/>
      <c r="W229" s="570"/>
      <c r="X229" s="570"/>
      <c r="Y229" s="570"/>
      <c r="Z229" s="570"/>
      <c r="AA229" s="570"/>
      <c r="AB229" s="570"/>
      <c r="AC229" s="570"/>
      <c r="AD229" s="570"/>
      <c r="AE229" s="570"/>
      <c r="AF229" s="570"/>
      <c r="AG229" s="570"/>
      <c r="AH229" s="570"/>
      <c r="AI229" s="570"/>
      <c r="AJ229" s="570"/>
    </row>
    <row r="230" spans="1:36" ht="13.5">
      <c r="A230" s="570"/>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row>
    <row r="231" spans="1:36" ht="13.5">
      <c r="A231" s="570"/>
      <c r="B231" s="570"/>
      <c r="C231" s="570"/>
      <c r="D231" s="570"/>
      <c r="E231" s="570"/>
      <c r="F231" s="570"/>
      <c r="G231" s="570"/>
      <c r="H231" s="570"/>
      <c r="I231" s="570"/>
      <c r="J231" s="570"/>
      <c r="K231" s="570"/>
      <c r="L231" s="570"/>
      <c r="M231" s="570"/>
      <c r="N231" s="570"/>
      <c r="O231" s="570"/>
      <c r="P231" s="570"/>
      <c r="Q231" s="570"/>
      <c r="R231" s="570"/>
      <c r="S231" s="570"/>
      <c r="T231" s="570"/>
      <c r="U231" s="570"/>
      <c r="V231" s="570"/>
      <c r="W231" s="570"/>
      <c r="X231" s="570"/>
      <c r="Y231" s="570"/>
      <c r="Z231" s="570"/>
      <c r="AA231" s="570"/>
      <c r="AB231" s="570"/>
      <c r="AC231" s="570"/>
      <c r="AD231" s="570"/>
      <c r="AE231" s="570"/>
      <c r="AF231" s="570"/>
      <c r="AG231" s="570"/>
      <c r="AH231" s="570"/>
      <c r="AI231" s="570"/>
      <c r="AJ231" s="570"/>
    </row>
    <row r="232" spans="1:36" ht="13.5">
      <c r="A232" s="570"/>
      <c r="B232" s="570"/>
      <c r="C232" s="570"/>
      <c r="D232" s="570"/>
      <c r="E232" s="570"/>
      <c r="F232" s="570"/>
      <c r="G232" s="570"/>
      <c r="H232" s="570"/>
      <c r="I232" s="570"/>
      <c r="J232" s="570"/>
      <c r="K232" s="570"/>
      <c r="L232" s="570"/>
      <c r="M232" s="570"/>
      <c r="N232" s="570"/>
      <c r="O232" s="570"/>
      <c r="P232" s="570"/>
      <c r="Q232" s="570"/>
      <c r="R232" s="570"/>
      <c r="S232" s="570"/>
      <c r="T232" s="570"/>
      <c r="U232" s="570"/>
      <c r="V232" s="570"/>
      <c r="W232" s="570"/>
      <c r="X232" s="570"/>
      <c r="Y232" s="570"/>
      <c r="Z232" s="570"/>
      <c r="AA232" s="570"/>
      <c r="AB232" s="570"/>
      <c r="AC232" s="570"/>
      <c r="AD232" s="570"/>
      <c r="AE232" s="570"/>
      <c r="AF232" s="570"/>
      <c r="AG232" s="570"/>
      <c r="AH232" s="570"/>
      <c r="AI232" s="570"/>
      <c r="AJ232" s="570"/>
    </row>
    <row r="233" spans="1:36" ht="13.5">
      <c r="A233" s="570"/>
      <c r="B233" s="570"/>
      <c r="C233" s="570"/>
      <c r="D233" s="570"/>
      <c r="E233" s="570"/>
      <c r="F233" s="570"/>
      <c r="G233" s="570"/>
      <c r="H233" s="570"/>
      <c r="I233" s="570"/>
      <c r="J233" s="570"/>
      <c r="K233" s="570"/>
      <c r="L233" s="570"/>
      <c r="M233" s="570"/>
      <c r="N233" s="570"/>
      <c r="O233" s="570"/>
      <c r="P233" s="570"/>
      <c r="Q233" s="570"/>
      <c r="R233" s="570"/>
      <c r="S233" s="570"/>
      <c r="T233" s="570"/>
      <c r="U233" s="570"/>
      <c r="V233" s="570"/>
      <c r="W233" s="570"/>
      <c r="X233" s="570"/>
      <c r="Y233" s="570"/>
      <c r="Z233" s="570"/>
      <c r="AA233" s="570"/>
      <c r="AB233" s="570"/>
      <c r="AC233" s="570"/>
      <c r="AD233" s="570"/>
      <c r="AE233" s="570"/>
      <c r="AF233" s="570"/>
      <c r="AG233" s="570"/>
      <c r="AH233" s="570"/>
      <c r="AI233" s="570"/>
      <c r="AJ233" s="570"/>
    </row>
    <row r="234" spans="1:36" ht="13.5">
      <c r="A234" s="570"/>
      <c r="B234" s="570"/>
      <c r="C234" s="570"/>
      <c r="D234" s="570"/>
      <c r="E234" s="570"/>
      <c r="F234" s="570"/>
      <c r="G234" s="570"/>
      <c r="H234" s="570"/>
      <c r="I234" s="570"/>
      <c r="J234" s="570"/>
      <c r="K234" s="570"/>
      <c r="L234" s="570"/>
      <c r="M234" s="570"/>
      <c r="N234" s="570"/>
      <c r="O234" s="570"/>
      <c r="P234" s="570"/>
      <c r="Q234" s="570"/>
      <c r="R234" s="570"/>
      <c r="S234" s="570"/>
      <c r="T234" s="570"/>
      <c r="U234" s="570"/>
      <c r="V234" s="570"/>
      <c r="W234" s="570"/>
      <c r="X234" s="570"/>
      <c r="Y234" s="570"/>
      <c r="Z234" s="570"/>
      <c r="AA234" s="570"/>
      <c r="AB234" s="570"/>
      <c r="AC234" s="570"/>
      <c r="AD234" s="570"/>
      <c r="AE234" s="570"/>
      <c r="AF234" s="570"/>
      <c r="AG234" s="570"/>
      <c r="AH234" s="570"/>
      <c r="AI234" s="570"/>
      <c r="AJ234" s="570"/>
    </row>
    <row r="235" spans="1:36" ht="13.5">
      <c r="A235" s="570"/>
      <c r="B235" s="570"/>
      <c r="C235" s="570"/>
      <c r="D235" s="570"/>
      <c r="E235" s="570"/>
      <c r="F235" s="570"/>
      <c r="G235" s="570"/>
      <c r="H235" s="570"/>
      <c r="I235" s="570"/>
      <c r="J235" s="570"/>
      <c r="K235" s="570"/>
      <c r="L235" s="570"/>
      <c r="M235" s="570"/>
      <c r="N235" s="570"/>
      <c r="O235" s="570"/>
      <c r="P235" s="570"/>
      <c r="Q235" s="570"/>
      <c r="R235" s="570"/>
      <c r="S235" s="570"/>
      <c r="T235" s="570"/>
      <c r="U235" s="570"/>
      <c r="V235" s="570"/>
      <c r="W235" s="570"/>
      <c r="X235" s="570"/>
      <c r="Y235" s="570"/>
      <c r="Z235" s="570"/>
      <c r="AA235" s="570"/>
      <c r="AB235" s="570"/>
      <c r="AC235" s="570"/>
      <c r="AD235" s="570"/>
      <c r="AE235" s="570"/>
      <c r="AF235" s="570"/>
      <c r="AG235" s="570"/>
      <c r="AH235" s="570"/>
      <c r="AI235" s="570"/>
      <c r="AJ235" s="570"/>
    </row>
    <row r="236" spans="1:36" ht="13.5">
      <c r="A236" s="570"/>
      <c r="B236" s="570"/>
      <c r="C236" s="570"/>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row>
    <row r="237" spans="1:36" ht="13.5">
      <c r="A237" s="570"/>
      <c r="B237" s="570"/>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row>
    <row r="238" spans="1:36" ht="13.5">
      <c r="A238" s="570"/>
      <c r="B238" s="570"/>
      <c r="C238" s="570"/>
      <c r="D238" s="570"/>
      <c r="E238" s="570"/>
      <c r="F238" s="570"/>
      <c r="G238" s="570"/>
      <c r="H238" s="570"/>
      <c r="I238" s="570"/>
      <c r="J238" s="570"/>
      <c r="K238" s="570"/>
      <c r="L238" s="570"/>
      <c r="M238" s="570"/>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row>
    <row r="239" spans="1:36" ht="13.5">
      <c r="A239" s="570"/>
      <c r="B239" s="570"/>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row>
    <row r="240" spans="1:36" ht="13.5">
      <c r="A240" s="570"/>
      <c r="B240" s="570"/>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row>
    <row r="241" spans="1:36" ht="13.5">
      <c r="A241" s="570"/>
      <c r="B241" s="570"/>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row>
    <row r="242" spans="1:36" ht="13.5">
      <c r="A242" s="570"/>
      <c r="B242" s="570"/>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row>
    <row r="243" spans="1:36" ht="13.5">
      <c r="A243" s="570"/>
      <c r="B243" s="570"/>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row>
    <row r="244" spans="1:36" ht="13.5">
      <c r="A244" s="570"/>
      <c r="B244" s="570"/>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row>
    <row r="245" spans="1:36" ht="13.5">
      <c r="A245" s="570"/>
      <c r="B245" s="570"/>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row>
    <row r="246" spans="1:36" ht="13.5">
      <c r="A246" s="570"/>
      <c r="B246" s="570"/>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row>
    <row r="247" spans="1:36" ht="13.5">
      <c r="A247" s="570"/>
      <c r="B247" s="570"/>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row>
    <row r="248" spans="1:36" ht="13.5">
      <c r="A248" s="570"/>
      <c r="B248" s="570"/>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row>
    <row r="249" spans="1:36" ht="13.5">
      <c r="A249" s="570"/>
      <c r="B249" s="570"/>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row>
    <row r="250" spans="1:36" ht="13.5">
      <c r="A250" s="570"/>
      <c r="B250" s="570"/>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row>
    <row r="251" spans="1:36" ht="13.5">
      <c r="A251" s="570"/>
      <c r="B251" s="570"/>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row>
    <row r="252" spans="1:36" ht="13.5">
      <c r="A252" s="570"/>
      <c r="B252" s="570"/>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row>
    <row r="253" spans="1:36" ht="13.5">
      <c r="A253" s="570"/>
      <c r="B253" s="570"/>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row>
    <row r="254" spans="1:36" ht="13.5">
      <c r="A254" s="570"/>
      <c r="B254" s="570"/>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row>
    <row r="255" spans="1:36" ht="13.5">
      <c r="A255" s="570"/>
      <c r="B255" s="570"/>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row>
    <row r="256" spans="1:36" ht="13.5">
      <c r="A256" s="570"/>
      <c r="B256" s="570"/>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row>
    <row r="257" spans="1:36" ht="13.5">
      <c r="A257" s="570"/>
      <c r="B257" s="570"/>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row>
    <row r="258" spans="1:36" ht="13.5">
      <c r="A258" s="570"/>
      <c r="B258" s="570"/>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row>
    <row r="259" spans="1:36" ht="13.5">
      <c r="A259" s="570"/>
      <c r="B259" s="570"/>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row>
    <row r="260" spans="1:36" ht="13.5">
      <c r="A260" s="570"/>
      <c r="B260" s="570"/>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row>
    <row r="261" spans="1:36" ht="13.5">
      <c r="A261" s="570"/>
      <c r="B261" s="570"/>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row>
    <row r="262" spans="1:36" ht="13.5">
      <c r="A262" s="568"/>
      <c r="B262" s="570"/>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row>
    <row r="263" spans="1:36" ht="13.5">
      <c r="A263" s="568"/>
      <c r="B263" s="568"/>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row>
    <row r="264" ht="13.5">
      <c r="B264" s="568"/>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dataValidations count="3">
    <dataValidation allowBlank="1" showInputMessage="1" showErrorMessage="1" imeMode="halfAlpha" sqref="S36:T36 J197:K197 R49 D197:E197 O49 Z49 P36:Q36 Z36:AA36 AC36:AD36 O85:P85 R85:S85 P57:Q57 Y85:Z85 P76:Q76 AC76:AD76 Z76:AA76 S76:T76 AB85:AC85 G197:H197 A15 K15 T15 W70 AH70"/>
    <dataValidation allowBlank="1" showInputMessage="1" showErrorMessage="1" imeMode="hiragana" sqref="S89:S92 W199 S198 S101 S103:S105"/>
    <dataValidation type="list" allowBlank="1" showInputMessage="1" showErrorMessage="1" sqref="L96:N96">
      <formula1>"平成,令和"</formula1>
    </dataValidation>
  </dataValidations>
  <printOptions/>
  <pageMargins left="0.6299212598425197" right="0.15748031496062992" top="0.6299212598425197" bottom="0.2362204724409449" header="0.5118110236220472" footer="0.35433070866141736"/>
  <pageSetup horizontalDpi="600" verticalDpi="600" orientation="portrait" paperSize="9" scale="99" r:id="rId4"/>
  <rowBreaks count="5" manualBreakCount="5">
    <brk id="43" max="35" man="1"/>
    <brk id="85" max="35" man="1"/>
    <brk id="117" max="35" man="1"/>
    <brk id="145" max="35" man="1"/>
    <brk id="201" max="255" man="1"/>
  </rowBreaks>
  <drawing r:id="rId3"/>
  <legacyDrawing r:id="rId2"/>
</worksheet>
</file>

<file path=xl/worksheets/sheet4.xml><?xml version="1.0" encoding="utf-8"?>
<worksheet xmlns="http://schemas.openxmlformats.org/spreadsheetml/2006/main" xmlns:r="http://schemas.openxmlformats.org/officeDocument/2006/relationships">
  <dimension ref="A1:AH111"/>
  <sheetViews>
    <sheetView view="pageBreakPreview" zoomScale="130" zoomScaleNormal="85" zoomScaleSheetLayoutView="130" zoomScalePageLayoutView="70" workbookViewId="0" topLeftCell="F11">
      <selection activeCell="P14" sqref="P14"/>
    </sheetView>
  </sheetViews>
  <sheetFormatPr defaultColWidth="2.50390625" defaultRowHeight="13.5"/>
  <cols>
    <col min="1" max="1" width="5.625" style="110" customWidth="1"/>
    <col min="2" max="11" width="2.625" style="110" customWidth="1"/>
    <col min="12" max="13" width="11.75390625" style="110" customWidth="1"/>
    <col min="14" max="14" width="16.875" style="110" customWidth="1"/>
    <col min="15" max="15" width="37.50390625" style="110" customWidth="1"/>
    <col min="16" max="16" width="31.375" style="110" customWidth="1"/>
    <col min="17" max="17" width="10.625" style="110" customWidth="1"/>
    <col min="18" max="18" width="9.625" style="110" customWidth="1"/>
    <col min="19" max="19" width="13.625" style="110" customWidth="1"/>
    <col min="20" max="20" width="10.00390625" style="110" customWidth="1"/>
    <col min="21" max="21" width="6.75390625" style="110" customWidth="1"/>
    <col min="22" max="22" width="4.75390625" style="110" customWidth="1"/>
    <col min="23" max="23" width="3.625" style="110" customWidth="1"/>
    <col min="24" max="24" width="3.125" style="110" customWidth="1"/>
    <col min="25" max="25" width="3.625" style="110" customWidth="1"/>
    <col min="26" max="26" width="8.00390625" style="110" customWidth="1"/>
    <col min="27" max="27" width="3.625" style="110" customWidth="1"/>
    <col min="28" max="28" width="3.125" style="110" customWidth="1"/>
    <col min="29" max="29" width="3.625" style="110" customWidth="1"/>
    <col min="30" max="30" width="3.125" style="110" customWidth="1"/>
    <col min="31" max="31" width="2.50390625" style="110" customWidth="1"/>
    <col min="32" max="32" width="3.50390625" style="110" customWidth="1"/>
    <col min="33" max="33" width="5.875" style="110" customWidth="1"/>
    <col min="34" max="34" width="14.625" style="110" customWidth="1"/>
    <col min="35" max="16384" width="2.50390625" style="110" customWidth="1"/>
  </cols>
  <sheetData>
    <row r="1" spans="1:34" ht="21" customHeight="1">
      <c r="A1" s="571" t="s">
        <v>153</v>
      </c>
      <c r="G1" s="113" t="s">
        <v>311</v>
      </c>
      <c r="W1" s="111"/>
      <c r="X1" s="111"/>
      <c r="Y1" s="111"/>
      <c r="Z1" s="111"/>
      <c r="AA1" s="111"/>
      <c r="AB1" s="111"/>
      <c r="AC1" s="111"/>
      <c r="AD1" s="111"/>
      <c r="AE1" s="111"/>
      <c r="AF1" s="111"/>
      <c r="AG1" s="111"/>
      <c r="AH1" s="111"/>
    </row>
    <row r="2" spans="2:34" ht="21" customHeight="1" thickBot="1">
      <c r="B2" s="113"/>
      <c r="C2" s="113"/>
      <c r="D2" s="113"/>
      <c r="E2" s="113"/>
      <c r="F2" s="113"/>
      <c r="G2" s="113"/>
      <c r="H2" s="113"/>
      <c r="I2" s="113"/>
      <c r="J2" s="113"/>
      <c r="K2" s="113"/>
      <c r="L2" s="113"/>
      <c r="M2" s="113"/>
      <c r="N2" s="113"/>
      <c r="O2" s="113"/>
      <c r="P2" s="113"/>
      <c r="Q2" s="113"/>
      <c r="R2" s="113"/>
      <c r="S2" s="113"/>
      <c r="T2" s="113"/>
      <c r="U2" s="113"/>
      <c r="V2" s="113"/>
      <c r="W2" s="111"/>
      <c r="X2" s="111"/>
      <c r="Y2" s="111"/>
      <c r="Z2" s="111"/>
      <c r="AA2" s="117"/>
      <c r="AB2" s="572"/>
      <c r="AC2" s="572"/>
      <c r="AD2" s="572"/>
      <c r="AE2" s="572"/>
      <c r="AF2" s="572"/>
      <c r="AG2" s="572"/>
      <c r="AH2" s="572"/>
    </row>
    <row r="3" spans="1:22" ht="27" customHeight="1" thickBot="1">
      <c r="A3" s="1069" t="s">
        <v>6</v>
      </c>
      <c r="B3" s="1069"/>
      <c r="C3" s="1070"/>
      <c r="D3" s="1066" t="str">
        <f>IF('基本情報入力シート'!M16="","",'基本情報入力シート'!M16)</f>
        <v>○○ケアサービス</v>
      </c>
      <c r="E3" s="1067"/>
      <c r="F3" s="1067"/>
      <c r="G3" s="1067"/>
      <c r="H3" s="1067"/>
      <c r="I3" s="1067"/>
      <c r="J3" s="1067"/>
      <c r="K3" s="1067"/>
      <c r="L3" s="1067"/>
      <c r="M3" s="1067"/>
      <c r="N3" s="1067"/>
      <c r="O3" s="1068"/>
      <c r="P3" s="573"/>
      <c r="Q3" s="574"/>
      <c r="R3" s="574"/>
      <c r="V3" s="574"/>
    </row>
    <row r="4" spans="1:22" ht="21" customHeight="1" thickBot="1">
      <c r="A4" s="575"/>
      <c r="B4" s="575"/>
      <c r="C4" s="575"/>
      <c r="D4" s="576"/>
      <c r="E4" s="576"/>
      <c r="F4" s="576"/>
      <c r="G4" s="576"/>
      <c r="H4" s="576"/>
      <c r="I4" s="576"/>
      <c r="J4" s="576"/>
      <c r="K4" s="576"/>
      <c r="L4" s="576"/>
      <c r="M4" s="576"/>
      <c r="N4" s="576"/>
      <c r="O4" s="576"/>
      <c r="P4" s="576"/>
      <c r="Q4" s="574"/>
      <c r="R4" s="574"/>
      <c r="V4" s="574"/>
    </row>
    <row r="5" spans="1:22" ht="27.75" customHeight="1" thickBot="1">
      <c r="A5" s="1090" t="s">
        <v>401</v>
      </c>
      <c r="B5" s="1091"/>
      <c r="C5" s="1091"/>
      <c r="D5" s="1091"/>
      <c r="E5" s="1091"/>
      <c r="F5" s="1091"/>
      <c r="G5" s="1091"/>
      <c r="H5" s="1091"/>
      <c r="I5" s="1091"/>
      <c r="J5" s="1091"/>
      <c r="K5" s="1091"/>
      <c r="L5" s="1091"/>
      <c r="M5" s="1091"/>
      <c r="N5" s="1091"/>
      <c r="O5" s="577">
        <f>SUM(AH12:AH111)</f>
        <v>1470600</v>
      </c>
      <c r="P5" s="576"/>
      <c r="Q5" s="574"/>
      <c r="R5" s="574"/>
      <c r="V5" s="574"/>
    </row>
    <row r="6" spans="17:34" ht="21" customHeight="1" thickBot="1">
      <c r="Q6" s="165"/>
      <c r="R6" s="165"/>
      <c r="AH6" s="578"/>
    </row>
    <row r="7" spans="1:34" ht="18" customHeight="1">
      <c r="A7" s="1073"/>
      <c r="B7" s="1075" t="s">
        <v>7</v>
      </c>
      <c r="C7" s="1076"/>
      <c r="D7" s="1076"/>
      <c r="E7" s="1076"/>
      <c r="F7" s="1076"/>
      <c r="G7" s="1076"/>
      <c r="H7" s="1076"/>
      <c r="I7" s="1076"/>
      <c r="J7" s="1076"/>
      <c r="K7" s="1077"/>
      <c r="L7" s="1081" t="s">
        <v>190</v>
      </c>
      <c r="M7" s="579"/>
      <c r="N7" s="580"/>
      <c r="O7" s="1083" t="s">
        <v>222</v>
      </c>
      <c r="P7" s="1085" t="s">
        <v>131</v>
      </c>
      <c r="Q7" s="1087" t="s">
        <v>293</v>
      </c>
      <c r="R7" s="1089" t="s">
        <v>196</v>
      </c>
      <c r="S7" s="581" t="s">
        <v>98</v>
      </c>
      <c r="T7" s="582"/>
      <c r="U7" s="582"/>
      <c r="V7" s="582"/>
      <c r="W7" s="582"/>
      <c r="X7" s="582"/>
      <c r="Y7" s="582"/>
      <c r="Z7" s="582"/>
      <c r="AA7" s="582"/>
      <c r="AB7" s="582"/>
      <c r="AC7" s="582"/>
      <c r="AD7" s="582"/>
      <c r="AE7" s="582"/>
      <c r="AF7" s="582"/>
      <c r="AG7" s="582"/>
      <c r="AH7" s="583"/>
    </row>
    <row r="8" spans="1:34" ht="14.25">
      <c r="A8" s="1074"/>
      <c r="B8" s="1078"/>
      <c r="C8" s="1079"/>
      <c r="D8" s="1079"/>
      <c r="E8" s="1079"/>
      <c r="F8" s="1079"/>
      <c r="G8" s="1079"/>
      <c r="H8" s="1079"/>
      <c r="I8" s="1079"/>
      <c r="J8" s="1079"/>
      <c r="K8" s="1080"/>
      <c r="L8" s="1082"/>
      <c r="M8" s="584" t="s">
        <v>304</v>
      </c>
      <c r="N8" s="585"/>
      <c r="O8" s="1084"/>
      <c r="P8" s="1086"/>
      <c r="Q8" s="1088"/>
      <c r="R8" s="1063"/>
      <c r="S8" s="586"/>
      <c r="T8" s="1071" t="s">
        <v>163</v>
      </c>
      <c r="U8" s="1072"/>
      <c r="V8" s="1051" t="s">
        <v>164</v>
      </c>
      <c r="W8" s="1052"/>
      <c r="X8" s="1052"/>
      <c r="Y8" s="1052"/>
      <c r="Z8" s="1052"/>
      <c r="AA8" s="1052"/>
      <c r="AB8" s="1052"/>
      <c r="AC8" s="1052"/>
      <c r="AD8" s="1052"/>
      <c r="AE8" s="1052"/>
      <c r="AF8" s="1052"/>
      <c r="AG8" s="1053"/>
      <c r="AH8" s="587" t="s">
        <v>166</v>
      </c>
    </row>
    <row r="9" spans="1:34" ht="13.5" customHeight="1">
      <c r="A9" s="1074"/>
      <c r="B9" s="1078"/>
      <c r="C9" s="1079"/>
      <c r="D9" s="1079"/>
      <c r="E9" s="1079"/>
      <c r="F9" s="1079"/>
      <c r="G9" s="1079"/>
      <c r="H9" s="1079"/>
      <c r="I9" s="1079"/>
      <c r="J9" s="1079"/>
      <c r="K9" s="1080"/>
      <c r="L9" s="1082"/>
      <c r="M9" s="588"/>
      <c r="N9" s="589"/>
      <c r="O9" s="1084"/>
      <c r="P9" s="1086"/>
      <c r="Q9" s="1088"/>
      <c r="R9" s="1063"/>
      <c r="S9" s="1060" t="s">
        <v>157</v>
      </c>
      <c r="T9" s="1061" t="s">
        <v>295</v>
      </c>
      <c r="U9" s="1064" t="s">
        <v>193</v>
      </c>
      <c r="V9" s="1054" t="s">
        <v>194</v>
      </c>
      <c r="W9" s="1055"/>
      <c r="X9" s="1055"/>
      <c r="Y9" s="1055"/>
      <c r="Z9" s="1055"/>
      <c r="AA9" s="1055"/>
      <c r="AB9" s="1055"/>
      <c r="AC9" s="1055"/>
      <c r="AD9" s="1055"/>
      <c r="AE9" s="1055"/>
      <c r="AF9" s="1055"/>
      <c r="AG9" s="1056"/>
      <c r="AH9" s="1063" t="s">
        <v>316</v>
      </c>
    </row>
    <row r="10" spans="1:34" ht="150" customHeight="1">
      <c r="A10" s="1074"/>
      <c r="B10" s="1078"/>
      <c r="C10" s="1079"/>
      <c r="D10" s="1079"/>
      <c r="E10" s="1079"/>
      <c r="F10" s="1079"/>
      <c r="G10" s="1079"/>
      <c r="H10" s="1079"/>
      <c r="I10" s="1079"/>
      <c r="J10" s="1079"/>
      <c r="K10" s="1080"/>
      <c r="L10" s="1082"/>
      <c r="M10" s="590" t="s">
        <v>305</v>
      </c>
      <c r="N10" s="590" t="s">
        <v>306</v>
      </c>
      <c r="O10" s="1084"/>
      <c r="P10" s="1086"/>
      <c r="Q10" s="1088"/>
      <c r="R10" s="1063"/>
      <c r="S10" s="1060"/>
      <c r="T10" s="1062"/>
      <c r="U10" s="1065"/>
      <c r="V10" s="1057"/>
      <c r="W10" s="1058"/>
      <c r="X10" s="1058"/>
      <c r="Y10" s="1058"/>
      <c r="Z10" s="1058"/>
      <c r="AA10" s="1058"/>
      <c r="AB10" s="1058"/>
      <c r="AC10" s="1058"/>
      <c r="AD10" s="1058"/>
      <c r="AE10" s="1058"/>
      <c r="AF10" s="1058"/>
      <c r="AG10" s="1059"/>
      <c r="AH10" s="1063"/>
    </row>
    <row r="11" spans="1:34" ht="14.25">
      <c r="A11" s="591"/>
      <c r="B11" s="592"/>
      <c r="C11" s="593"/>
      <c r="D11" s="593"/>
      <c r="E11" s="593"/>
      <c r="F11" s="593"/>
      <c r="G11" s="593"/>
      <c r="H11" s="593"/>
      <c r="I11" s="593"/>
      <c r="J11" s="593"/>
      <c r="K11" s="594"/>
      <c r="L11" s="595"/>
      <c r="M11" s="595"/>
      <c r="N11" s="595"/>
      <c r="O11" s="596"/>
      <c r="P11" s="597"/>
      <c r="Q11" s="598"/>
      <c r="R11" s="599"/>
      <c r="S11" s="600"/>
      <c r="T11" s="601"/>
      <c r="U11" s="602"/>
      <c r="V11" s="603"/>
      <c r="W11" s="604"/>
      <c r="X11" s="604"/>
      <c r="Y11" s="604"/>
      <c r="Z11" s="604"/>
      <c r="AA11" s="604"/>
      <c r="AB11" s="604"/>
      <c r="AC11" s="604"/>
      <c r="AD11" s="604"/>
      <c r="AE11" s="604"/>
      <c r="AF11" s="604"/>
      <c r="AG11" s="604"/>
      <c r="AH11" s="599"/>
    </row>
    <row r="12" spans="1:34" ht="36.75" customHeight="1">
      <c r="A12" s="605">
        <v>1</v>
      </c>
      <c r="B12" s="606">
        <f>IF('基本情報入力シート'!C33="","",'基本情報入力シート'!C33)</f>
        <v>1</v>
      </c>
      <c r="C12" s="607">
        <f>IF('基本情報入力シート'!D33="","",'基本情報入力シート'!D33)</f>
        <v>3</v>
      </c>
      <c r="D12" s="608">
        <f>IF('基本情報入力シート'!E33="","",'基本情報入力シート'!E33)</f>
        <v>3</v>
      </c>
      <c r="E12" s="608">
        <f>IF('基本情報入力シート'!F33="","",'基本情報入力シート'!F33)</f>
        <v>4</v>
      </c>
      <c r="F12" s="608">
        <f>IF('基本情報入力シート'!G33="","",'基本情報入力シート'!G33)</f>
        <v>5</v>
      </c>
      <c r="G12" s="608">
        <f>IF('基本情報入力シート'!H33="","",'基本情報入力シート'!H33)</f>
        <v>6</v>
      </c>
      <c r="H12" s="608">
        <f>IF('基本情報入力シート'!I33="","",'基本情報入力シート'!I33)</f>
        <v>7</v>
      </c>
      <c r="I12" s="608">
        <f>IF('基本情報入力シート'!J33="","",'基本情報入力シート'!J33)</f>
        <v>8</v>
      </c>
      <c r="J12" s="608">
        <f>IF('基本情報入力シート'!K33="","",'基本情報入力シート'!K33)</f>
        <v>9</v>
      </c>
      <c r="K12" s="609">
        <f>IF('基本情報入力シート'!L33="","",'基本情報入力シート'!L33)</f>
        <v>1</v>
      </c>
      <c r="L12" s="610" t="s">
        <v>497</v>
      </c>
      <c r="M12" s="610" t="str">
        <f>IF('基本情報入力シート'!R33="","",'基本情報入力シート'!R33)</f>
        <v>奈良県</v>
      </c>
      <c r="N12" s="610" t="str">
        <f>IF('基本情報入力シート'!W33="","",'基本情報入力シート'!W33)</f>
        <v>宇陀市</v>
      </c>
      <c r="O12" s="605" t="str">
        <f>IF('基本情報入力シート'!X33="","",'基本情報入力シート'!X33)</f>
        <v>介護保険事業所名称０１</v>
      </c>
      <c r="P12" s="611" t="s">
        <v>498</v>
      </c>
      <c r="Q12" s="612">
        <f>IF('基本情報入力シート'!Z33="","",'基本情報入力シート'!Z33)</f>
        <v>250000</v>
      </c>
      <c r="R12" s="613">
        <f>IF('基本情報入力シート'!AA33="","",'基本情報入力シート'!AA33)</f>
        <v>11.4</v>
      </c>
      <c r="S12" s="614" t="s">
        <v>407</v>
      </c>
      <c r="T12" s="615" t="s">
        <v>141</v>
      </c>
      <c r="U12" s="616">
        <f>IF(P12="","",VLOOKUP(P12,'数式用'!$A$5:$I$28,MATCH(T12,'数式用'!$C$4:$G$4,0)+2,0))</f>
        <v>0.043</v>
      </c>
      <c r="V12" s="159" t="s">
        <v>84</v>
      </c>
      <c r="W12" s="617">
        <v>2</v>
      </c>
      <c r="X12" s="156" t="s">
        <v>12</v>
      </c>
      <c r="Y12" s="617">
        <v>4</v>
      </c>
      <c r="Z12" s="370" t="s">
        <v>162</v>
      </c>
      <c r="AA12" s="618">
        <v>3</v>
      </c>
      <c r="AB12" s="156" t="s">
        <v>12</v>
      </c>
      <c r="AC12" s="618">
        <v>3</v>
      </c>
      <c r="AD12" s="156" t="s">
        <v>17</v>
      </c>
      <c r="AE12" s="619" t="s">
        <v>100</v>
      </c>
      <c r="AF12" s="620">
        <f>IF(W12&gt;=1,(AA12*12+AC12)-(W12*12+Y12)+1,"")</f>
        <v>12</v>
      </c>
      <c r="AG12" s="621" t="s">
        <v>121</v>
      </c>
      <c r="AH12" s="622">
        <f>_xlfn.IFERROR(ROUNDDOWN(ROUND(Q12*R12,0)*U12,0)*AF12,"")</f>
        <v>1470600</v>
      </c>
    </row>
    <row r="13" spans="1:34" ht="36.75" customHeight="1">
      <c r="A13" s="605">
        <f>A12+1</f>
        <v>2</v>
      </c>
      <c r="B13" s="606">
        <f>IF('基本情報入力シート'!C34="","",'基本情報入力シート'!C34)</f>
        <v>1</v>
      </c>
      <c r="C13" s="607">
        <f>IF('基本情報入力シート'!D34="","",'基本情報入力シート'!D34)</f>
        <v>3</v>
      </c>
      <c r="D13" s="608">
        <f>IF('基本情報入力シート'!E34="","",'基本情報入力シート'!E34)</f>
        <v>3</v>
      </c>
      <c r="E13" s="608">
        <f>IF('基本情報入力シート'!F34="","",'基本情報入力シート'!F34)</f>
        <v>4</v>
      </c>
      <c r="F13" s="608">
        <f>IF('基本情報入力シート'!G34="","",'基本情報入力シート'!G34)</f>
        <v>5</v>
      </c>
      <c r="G13" s="608">
        <f>IF('基本情報入力シート'!H34="","",'基本情報入力シート'!H34)</f>
        <v>6</v>
      </c>
      <c r="H13" s="608">
        <f>IF('基本情報入力シート'!I34="","",'基本情報入力シート'!I34)</f>
        <v>7</v>
      </c>
      <c r="I13" s="608">
        <f>IF('基本情報入力シート'!J34="","",'基本情報入力シート'!J34)</f>
        <v>8</v>
      </c>
      <c r="J13" s="608">
        <f>IF('基本情報入力シート'!K34="","",'基本情報入力シート'!K34)</f>
        <v>9</v>
      </c>
      <c r="K13" s="609">
        <f>IF('基本情報入力シート'!L34="","",'基本情報入力シート'!L34)</f>
        <v>2</v>
      </c>
      <c r="L13" s="610" t="s">
        <v>497</v>
      </c>
      <c r="M13" s="610" t="str">
        <f>IF('基本情報入力シート'!R34="","",'基本情報入力シート'!R34)</f>
        <v>奈良県</v>
      </c>
      <c r="N13" s="610" t="str">
        <f>IF('基本情報入力シート'!W34="","",'基本情報入力シート'!W34)</f>
        <v>宇陀市</v>
      </c>
      <c r="O13" s="605" t="str">
        <f>IF('基本情報入力シート'!X34="","",'基本情報入力シート'!X34)</f>
        <v>介護保険事業所名称０２</v>
      </c>
      <c r="P13" s="611" t="s">
        <v>499</v>
      </c>
      <c r="Q13" s="612">
        <f>IF('基本情報入力シート'!Z34="","",'基本情報入力シート'!Z34)</f>
        <v>400000</v>
      </c>
      <c r="R13" s="613">
        <f>IF('基本情報入力シート'!AA34="","",'基本情報入力シート'!AA34)</f>
        <v>10.9</v>
      </c>
      <c r="S13" s="614" t="s">
        <v>408</v>
      </c>
      <c r="T13" s="615" t="s">
        <v>152</v>
      </c>
      <c r="U13" s="616" t="e">
        <f>IF(P13="","",VLOOKUP(P13,'数式用'!$A$5:$I$28,MATCH(T13,'数式用'!$C$4:$G$4,0)+2,0))</f>
        <v>#N/A</v>
      </c>
      <c r="V13" s="159" t="s">
        <v>84</v>
      </c>
      <c r="W13" s="617">
        <v>2</v>
      </c>
      <c r="X13" s="156" t="s">
        <v>12</v>
      </c>
      <c r="Y13" s="617">
        <v>4</v>
      </c>
      <c r="Z13" s="370" t="s">
        <v>162</v>
      </c>
      <c r="AA13" s="618">
        <v>3</v>
      </c>
      <c r="AB13" s="156" t="s">
        <v>12</v>
      </c>
      <c r="AC13" s="618">
        <v>3</v>
      </c>
      <c r="AD13" s="156" t="s">
        <v>17</v>
      </c>
      <c r="AE13" s="619" t="s">
        <v>100</v>
      </c>
      <c r="AF13" s="620">
        <f>IF(W13&gt;=1,(AA13*12+AC13)-(W13*12+Y13)+1,"")</f>
        <v>12</v>
      </c>
      <c r="AG13" s="621" t="s">
        <v>121</v>
      </c>
      <c r="AH13" s="622">
        <f aca="true" t="shared" si="0" ref="AH13:AH76">_xlfn.IFERROR(ROUNDDOWN(ROUND(Q13*R13,0)*U13,0)*AF13,"")</f>
      </c>
    </row>
    <row r="14" spans="1:34" ht="36.75" customHeight="1">
      <c r="A14" s="605">
        <f aca="true" t="shared" si="1" ref="A14:A26">A13+1</f>
        <v>3</v>
      </c>
      <c r="B14" s="606">
        <f>IF('基本情報入力シート'!C35="","",'基本情報入力シート'!C35)</f>
      </c>
      <c r="C14" s="607">
        <f>IF('基本情報入力シート'!D35="","",'基本情報入力シート'!D35)</f>
      </c>
      <c r="D14" s="608">
        <f>IF('基本情報入力シート'!E35="","",'基本情報入力シート'!E35)</f>
      </c>
      <c r="E14" s="608">
        <f>IF('基本情報入力シート'!F35="","",'基本情報入力シート'!F35)</f>
      </c>
      <c r="F14" s="608">
        <f>IF('基本情報入力シート'!G35="","",'基本情報入力シート'!G35)</f>
      </c>
      <c r="G14" s="608">
        <f>IF('基本情報入力シート'!H35="","",'基本情報入力シート'!H35)</f>
      </c>
      <c r="H14" s="608">
        <f>IF('基本情報入力シート'!I35="","",'基本情報入力シート'!I35)</f>
      </c>
      <c r="I14" s="608">
        <f>IF('基本情報入力シート'!J35="","",'基本情報入力シート'!J35)</f>
      </c>
      <c r="J14" s="608">
        <f>IF('基本情報入力シート'!K35="","",'基本情報入力シート'!K35)</f>
      </c>
      <c r="K14" s="609">
        <f>IF('基本情報入力シート'!L35="","",'基本情報入力シート'!L35)</f>
      </c>
      <c r="L14" s="610">
        <f>IF('基本情報入力シート'!M35="","",'基本情報入力シート'!M35)</f>
      </c>
      <c r="M14" s="610">
        <f>IF('基本情報入力シート'!R35="","",'基本情報入力シート'!R35)</f>
      </c>
      <c r="N14" s="610">
        <f>IF('基本情報入力シート'!W35="","",'基本情報入力シート'!W35)</f>
      </c>
      <c r="O14" s="605">
        <f>IF('基本情報入力シート'!X35="","",'基本情報入力シート'!X35)</f>
      </c>
      <c r="P14" s="611">
        <f>IF('基本情報入力シート'!Y35="","",'基本情報入力シート'!Y35)</f>
      </c>
      <c r="Q14" s="612">
        <f>IF('基本情報入力シート'!Z35="","",'基本情報入力シート'!Z35)</f>
      </c>
      <c r="R14" s="613">
        <f>IF('基本情報入力シート'!AA35="","",'基本情報入力シート'!AA35)</f>
      </c>
      <c r="S14" s="614" t="s">
        <v>158</v>
      </c>
      <c r="T14" s="615" t="s">
        <v>152</v>
      </c>
      <c r="U14" s="616">
        <f>IF(P14="","",VLOOKUP(P14,'数式用'!$A$5:$I$28,MATCH(T14,'数式用'!$C$4:$G$4,0)+2,0))</f>
      </c>
      <c r="V14" s="159" t="s">
        <v>84</v>
      </c>
      <c r="W14" s="617">
        <v>2</v>
      </c>
      <c r="X14" s="156" t="s">
        <v>12</v>
      </c>
      <c r="Y14" s="617">
        <v>4</v>
      </c>
      <c r="Z14" s="370" t="s">
        <v>162</v>
      </c>
      <c r="AA14" s="618">
        <v>3</v>
      </c>
      <c r="AB14" s="156" t="s">
        <v>12</v>
      </c>
      <c r="AC14" s="618">
        <v>3</v>
      </c>
      <c r="AD14" s="156" t="s">
        <v>17</v>
      </c>
      <c r="AE14" s="619" t="s">
        <v>100</v>
      </c>
      <c r="AF14" s="620">
        <f>IF(W14&gt;=1,(AA14*12+AC14)-(W14*12+Y14)+1,"")</f>
        <v>12</v>
      </c>
      <c r="AG14" s="621" t="s">
        <v>121</v>
      </c>
      <c r="AH14" s="622">
        <f t="shared" si="0"/>
      </c>
    </row>
    <row r="15" spans="1:34" ht="36.75" customHeight="1">
      <c r="A15" s="605">
        <f t="shared" si="1"/>
        <v>4</v>
      </c>
      <c r="B15" s="606">
        <f>IF('基本情報入力シート'!C36="","",'基本情報入力シート'!C36)</f>
      </c>
      <c r="C15" s="607">
        <f>IF('基本情報入力シート'!D36="","",'基本情報入力シート'!D36)</f>
      </c>
      <c r="D15" s="608">
        <f>IF('基本情報入力シート'!E36="","",'基本情報入力シート'!E36)</f>
      </c>
      <c r="E15" s="608">
        <f>IF('基本情報入力シート'!F36="","",'基本情報入力シート'!F36)</f>
      </c>
      <c r="F15" s="608">
        <f>IF('基本情報入力シート'!G36="","",'基本情報入力シート'!G36)</f>
      </c>
      <c r="G15" s="608">
        <f>IF('基本情報入力シート'!H36="","",'基本情報入力シート'!H36)</f>
      </c>
      <c r="H15" s="608">
        <f>IF('基本情報入力シート'!I36="","",'基本情報入力シート'!I36)</f>
      </c>
      <c r="I15" s="608">
        <f>IF('基本情報入力シート'!J36="","",'基本情報入力シート'!J36)</f>
      </c>
      <c r="J15" s="608">
        <f>IF('基本情報入力シート'!K36="","",'基本情報入力シート'!K36)</f>
      </c>
      <c r="K15" s="609">
        <f>IF('基本情報入力シート'!L36="","",'基本情報入力シート'!L36)</f>
      </c>
      <c r="L15" s="610">
        <f>IF('基本情報入力シート'!M36="","",'基本情報入力シート'!M36)</f>
      </c>
      <c r="M15" s="610">
        <f>IF('基本情報入力シート'!R36="","",'基本情報入力シート'!R36)</f>
      </c>
      <c r="N15" s="610">
        <f>IF('基本情報入力シート'!W36="","",'基本情報入力シート'!W36)</f>
      </c>
      <c r="O15" s="605">
        <f>IF('基本情報入力シート'!X36="","",'基本情報入力シート'!X36)</f>
      </c>
      <c r="P15" s="611">
        <f>IF('基本情報入力シート'!Y36="","",'基本情報入力シート'!Y36)</f>
      </c>
      <c r="Q15" s="612">
        <f>IF('基本情報入力シート'!Z36="","",'基本情報入力シート'!Z36)</f>
      </c>
      <c r="R15" s="613">
        <f>IF('基本情報入力シート'!AA36="","",'基本情報入力シート'!AA36)</f>
      </c>
      <c r="S15" s="614" t="s">
        <v>408</v>
      </c>
      <c r="T15" s="615" t="s">
        <v>152</v>
      </c>
      <c r="U15" s="616">
        <f>IF(P15="","",VLOOKUP(P15,'数式用'!$A$5:$I$28,MATCH(T15,'数式用'!$C$4:$G$4,0)+2,0))</f>
      </c>
      <c r="V15" s="159" t="s">
        <v>84</v>
      </c>
      <c r="W15" s="617">
        <v>2</v>
      </c>
      <c r="X15" s="156" t="s">
        <v>12</v>
      </c>
      <c r="Y15" s="617">
        <v>4</v>
      </c>
      <c r="Z15" s="370" t="s">
        <v>162</v>
      </c>
      <c r="AA15" s="618">
        <v>3</v>
      </c>
      <c r="AB15" s="156" t="s">
        <v>12</v>
      </c>
      <c r="AC15" s="618">
        <v>3</v>
      </c>
      <c r="AD15" s="156" t="s">
        <v>17</v>
      </c>
      <c r="AE15" s="619" t="s">
        <v>100</v>
      </c>
      <c r="AF15" s="620">
        <f>IF(W15&gt;=1,(AA15*12+AC15)-(W15*12+Y15)+1,"")</f>
        <v>12</v>
      </c>
      <c r="AG15" s="621" t="s">
        <v>121</v>
      </c>
      <c r="AH15" s="622">
        <f t="shared" si="0"/>
      </c>
    </row>
    <row r="16" spans="1:34" ht="36.75" customHeight="1">
      <c r="A16" s="605">
        <f t="shared" si="1"/>
        <v>5</v>
      </c>
      <c r="B16" s="606">
        <f>IF('基本情報入力シート'!C37="","",'基本情報入力シート'!C37)</f>
      </c>
      <c r="C16" s="607">
        <f>IF('基本情報入力シート'!D37="","",'基本情報入力シート'!D37)</f>
      </c>
      <c r="D16" s="608">
        <f>IF('基本情報入力シート'!E37="","",'基本情報入力シート'!E37)</f>
      </c>
      <c r="E16" s="608">
        <f>IF('基本情報入力シート'!F37="","",'基本情報入力シート'!F37)</f>
      </c>
      <c r="F16" s="608">
        <f>IF('基本情報入力シート'!G37="","",'基本情報入力シート'!G37)</f>
      </c>
      <c r="G16" s="608">
        <f>IF('基本情報入力シート'!H37="","",'基本情報入力シート'!H37)</f>
      </c>
      <c r="H16" s="608">
        <f>IF('基本情報入力シート'!I37="","",'基本情報入力シート'!I37)</f>
      </c>
      <c r="I16" s="608">
        <f>IF('基本情報入力シート'!J37="","",'基本情報入力シート'!J37)</f>
      </c>
      <c r="J16" s="608">
        <f>IF('基本情報入力シート'!K37="","",'基本情報入力シート'!K37)</f>
      </c>
      <c r="K16" s="609">
        <f>IF('基本情報入力シート'!L37="","",'基本情報入力シート'!L37)</f>
      </c>
      <c r="L16" s="610">
        <f>IF('基本情報入力シート'!M37="","",'基本情報入力シート'!M37)</f>
      </c>
      <c r="M16" s="610">
        <f>IF('基本情報入力シート'!R37="","",'基本情報入力シート'!R37)</f>
      </c>
      <c r="N16" s="610">
        <f>IF('基本情報入力シート'!W37="","",'基本情報入力シート'!W37)</f>
      </c>
      <c r="O16" s="605">
        <f>IF('基本情報入力シート'!X37="","",'基本情報入力シート'!X37)</f>
      </c>
      <c r="P16" s="611">
        <f>IF('基本情報入力シート'!Y37="","",'基本情報入力シート'!Y37)</f>
      </c>
      <c r="Q16" s="612">
        <f>IF('基本情報入力シート'!Z37="","",'基本情報入力シート'!Z37)</f>
      </c>
      <c r="R16" s="613">
        <f>IF('基本情報入力シート'!AA37="","",'基本情報入力シート'!AA37)</f>
      </c>
      <c r="S16" s="614" t="s">
        <v>408</v>
      </c>
      <c r="T16" s="615" t="s">
        <v>141</v>
      </c>
      <c r="U16" s="616">
        <f>IF(P16="","",VLOOKUP(P16,'数式用'!$A$5:$I$28,MATCH(T16,'数式用'!$C$4:$G$4,0)+2,0))</f>
      </c>
      <c r="V16" s="159" t="s">
        <v>84</v>
      </c>
      <c r="W16" s="617">
        <v>2</v>
      </c>
      <c r="X16" s="156" t="s">
        <v>12</v>
      </c>
      <c r="Y16" s="617">
        <v>4</v>
      </c>
      <c r="Z16" s="370" t="s">
        <v>162</v>
      </c>
      <c r="AA16" s="618">
        <v>3</v>
      </c>
      <c r="AB16" s="156" t="s">
        <v>12</v>
      </c>
      <c r="AC16" s="618">
        <v>3</v>
      </c>
      <c r="AD16" s="156" t="s">
        <v>17</v>
      </c>
      <c r="AE16" s="619" t="s">
        <v>100</v>
      </c>
      <c r="AF16" s="620">
        <f>IF(W16&gt;=1,(AA16*12+AC16)-(W16*12+Y16)+1,"")</f>
        <v>12</v>
      </c>
      <c r="AG16" s="621" t="s">
        <v>121</v>
      </c>
      <c r="AH16" s="622">
        <f t="shared" si="0"/>
      </c>
    </row>
    <row r="17" spans="1:34" ht="36.75" customHeight="1">
      <c r="A17" s="605">
        <f t="shared" si="1"/>
        <v>6</v>
      </c>
      <c r="B17" s="606">
        <f>IF('基本情報入力シート'!C38="","",'基本情報入力シート'!C38)</f>
      </c>
      <c r="C17" s="607">
        <f>IF('基本情報入力シート'!D38="","",'基本情報入力シート'!D38)</f>
      </c>
      <c r="D17" s="608">
        <f>IF('基本情報入力シート'!E38="","",'基本情報入力シート'!E38)</f>
      </c>
      <c r="E17" s="608">
        <f>IF('基本情報入力シート'!F38="","",'基本情報入力シート'!F38)</f>
      </c>
      <c r="F17" s="608">
        <f>IF('基本情報入力シート'!G38="","",'基本情報入力シート'!G38)</f>
      </c>
      <c r="G17" s="608">
        <f>IF('基本情報入力シート'!H38="","",'基本情報入力シート'!H38)</f>
      </c>
      <c r="H17" s="608">
        <f>IF('基本情報入力シート'!I38="","",'基本情報入力シート'!I38)</f>
      </c>
      <c r="I17" s="608">
        <f>IF('基本情報入力シート'!J38="","",'基本情報入力シート'!J38)</f>
      </c>
      <c r="J17" s="608">
        <f>IF('基本情報入力シート'!K38="","",'基本情報入力シート'!K38)</f>
      </c>
      <c r="K17" s="609">
        <f>IF('基本情報入力シート'!L38="","",'基本情報入力シート'!L38)</f>
      </c>
      <c r="L17" s="610">
        <f>IF('基本情報入力シート'!M38="","",'基本情報入力シート'!M38)</f>
      </c>
      <c r="M17" s="610">
        <f>IF('基本情報入力シート'!R38="","",'基本情報入力シート'!R38)</f>
      </c>
      <c r="N17" s="610">
        <f>IF('基本情報入力シート'!W38="","",'基本情報入力シート'!W38)</f>
      </c>
      <c r="O17" s="605">
        <f>IF('基本情報入力シート'!X38="","",'基本情報入力シート'!X38)</f>
      </c>
      <c r="P17" s="611">
        <f>IF('基本情報入力シート'!Y38="","",'基本情報入力シート'!Y38)</f>
      </c>
      <c r="Q17" s="612">
        <f>IF('基本情報入力シート'!Z38="","",'基本情報入力シート'!Z38)</f>
      </c>
      <c r="R17" s="613">
        <f>IF('基本情報入力シート'!AA38="","",'基本情報入力シート'!AA38)</f>
      </c>
      <c r="S17" s="614" t="s">
        <v>158</v>
      </c>
      <c r="T17" s="615" t="s">
        <v>152</v>
      </c>
      <c r="U17" s="616">
        <f>IF(P17="","",VLOOKUP(P17,'数式用'!$A$5:$I$28,MATCH(T17,'数式用'!$C$4:$G$4,0)+2,0))</f>
      </c>
      <c r="V17" s="159" t="s">
        <v>277</v>
      </c>
      <c r="W17" s="617">
        <v>2</v>
      </c>
      <c r="X17" s="156" t="s">
        <v>278</v>
      </c>
      <c r="Y17" s="617">
        <v>4</v>
      </c>
      <c r="Z17" s="370" t="s">
        <v>279</v>
      </c>
      <c r="AA17" s="618">
        <v>3</v>
      </c>
      <c r="AB17" s="156" t="s">
        <v>278</v>
      </c>
      <c r="AC17" s="618">
        <v>3</v>
      </c>
      <c r="AD17" s="156" t="s">
        <v>280</v>
      </c>
      <c r="AE17" s="619" t="s">
        <v>281</v>
      </c>
      <c r="AF17" s="620">
        <f aca="true" t="shared" si="2" ref="AF17:AF80">IF(W17&gt;=1,(AA17*12+AC17)-(W17*12+Y17)+1,"")</f>
        <v>12</v>
      </c>
      <c r="AG17" s="621" t="s">
        <v>282</v>
      </c>
      <c r="AH17" s="622">
        <f t="shared" si="0"/>
      </c>
    </row>
    <row r="18" spans="1:34" ht="36.75" customHeight="1">
      <c r="A18" s="605">
        <f t="shared" si="1"/>
        <v>7</v>
      </c>
      <c r="B18" s="606">
        <f>IF('基本情報入力シート'!C39="","",'基本情報入力シート'!C39)</f>
      </c>
      <c r="C18" s="607">
        <f>IF('基本情報入力シート'!D39="","",'基本情報入力シート'!D39)</f>
      </c>
      <c r="D18" s="608">
        <f>IF('基本情報入力シート'!E39="","",'基本情報入力シート'!E39)</f>
      </c>
      <c r="E18" s="608">
        <f>IF('基本情報入力シート'!F39="","",'基本情報入力シート'!F39)</f>
      </c>
      <c r="F18" s="608">
        <f>IF('基本情報入力シート'!G39="","",'基本情報入力シート'!G39)</f>
      </c>
      <c r="G18" s="608">
        <f>IF('基本情報入力シート'!H39="","",'基本情報入力シート'!H39)</f>
      </c>
      <c r="H18" s="608">
        <f>IF('基本情報入力シート'!I39="","",'基本情報入力シート'!I39)</f>
      </c>
      <c r="I18" s="608">
        <f>IF('基本情報入力シート'!J39="","",'基本情報入力シート'!J39)</f>
      </c>
      <c r="J18" s="608">
        <f>IF('基本情報入力シート'!K39="","",'基本情報入力シート'!K39)</f>
      </c>
      <c r="K18" s="609">
        <f>IF('基本情報入力シート'!L39="","",'基本情報入力シート'!L39)</f>
      </c>
      <c r="L18" s="610">
        <f>IF('基本情報入力シート'!M39="","",'基本情報入力シート'!M39)</f>
      </c>
      <c r="M18" s="610">
        <f>IF('基本情報入力シート'!R39="","",'基本情報入力シート'!R39)</f>
      </c>
      <c r="N18" s="610">
        <f>IF('基本情報入力シート'!W39="","",'基本情報入力シート'!W39)</f>
      </c>
      <c r="O18" s="605">
        <f>IF('基本情報入力シート'!X39="","",'基本情報入力シート'!X39)</f>
      </c>
      <c r="P18" s="611">
        <f>IF('基本情報入力シート'!Y39="","",'基本情報入力シート'!Y39)</f>
      </c>
      <c r="Q18" s="612">
        <f>IF('基本情報入力シート'!Z39="","",'基本情報入力シート'!Z39)</f>
      </c>
      <c r="R18" s="613">
        <f>IF('基本情報入力シート'!AA39="","",'基本情報入力シート'!AA39)</f>
      </c>
      <c r="S18" s="614" t="s">
        <v>158</v>
      </c>
      <c r="T18" s="615" t="s">
        <v>152</v>
      </c>
      <c r="U18" s="616">
        <f>IF(P18="","",VLOOKUP(P18,'数式用'!$A$5:$I$28,MATCH(T18,'数式用'!$C$4:$G$4,0)+2,0))</f>
      </c>
      <c r="V18" s="159" t="s">
        <v>277</v>
      </c>
      <c r="W18" s="617">
        <v>2</v>
      </c>
      <c r="X18" s="156" t="s">
        <v>278</v>
      </c>
      <c r="Y18" s="617">
        <v>4</v>
      </c>
      <c r="Z18" s="370" t="s">
        <v>279</v>
      </c>
      <c r="AA18" s="618">
        <v>3</v>
      </c>
      <c r="AB18" s="156" t="s">
        <v>278</v>
      </c>
      <c r="AC18" s="618">
        <v>3</v>
      </c>
      <c r="AD18" s="156" t="s">
        <v>280</v>
      </c>
      <c r="AE18" s="619" t="s">
        <v>281</v>
      </c>
      <c r="AF18" s="620">
        <f t="shared" si="2"/>
        <v>12</v>
      </c>
      <c r="AG18" s="621" t="s">
        <v>282</v>
      </c>
      <c r="AH18" s="622">
        <f t="shared" si="0"/>
      </c>
    </row>
    <row r="19" spans="1:34" ht="36.75" customHeight="1">
      <c r="A19" s="605">
        <f t="shared" si="1"/>
        <v>8</v>
      </c>
      <c r="B19" s="606">
        <f>IF('基本情報入力シート'!C40="","",'基本情報入力シート'!C40)</f>
      </c>
      <c r="C19" s="607">
        <f>IF('基本情報入力シート'!D40="","",'基本情報入力シート'!D40)</f>
      </c>
      <c r="D19" s="608">
        <f>IF('基本情報入力シート'!E40="","",'基本情報入力シート'!E40)</f>
      </c>
      <c r="E19" s="608">
        <f>IF('基本情報入力シート'!F40="","",'基本情報入力シート'!F40)</f>
      </c>
      <c r="F19" s="608">
        <f>IF('基本情報入力シート'!G40="","",'基本情報入力シート'!G40)</f>
      </c>
      <c r="G19" s="608">
        <f>IF('基本情報入力シート'!H40="","",'基本情報入力シート'!H40)</f>
      </c>
      <c r="H19" s="608">
        <f>IF('基本情報入力シート'!I40="","",'基本情報入力シート'!I40)</f>
      </c>
      <c r="I19" s="608">
        <f>IF('基本情報入力シート'!J40="","",'基本情報入力シート'!J40)</f>
      </c>
      <c r="J19" s="608">
        <f>IF('基本情報入力シート'!K40="","",'基本情報入力シート'!K40)</f>
      </c>
      <c r="K19" s="609">
        <f>IF('基本情報入力シート'!L40="","",'基本情報入力シート'!L40)</f>
      </c>
      <c r="L19" s="610">
        <f>IF('基本情報入力シート'!M40="","",'基本情報入力シート'!M40)</f>
      </c>
      <c r="M19" s="610">
        <f>IF('基本情報入力シート'!R40="","",'基本情報入力シート'!R40)</f>
      </c>
      <c r="N19" s="610">
        <f>IF('基本情報入力シート'!W40="","",'基本情報入力シート'!W40)</f>
      </c>
      <c r="O19" s="605">
        <f>IF('基本情報入力シート'!X40="","",'基本情報入力シート'!X40)</f>
      </c>
      <c r="P19" s="611">
        <f>IF('基本情報入力シート'!Y40="","",'基本情報入力シート'!Y40)</f>
      </c>
      <c r="Q19" s="612">
        <f>IF('基本情報入力シート'!Z40="","",'基本情報入力シート'!Z40)</f>
      </c>
      <c r="R19" s="613">
        <f>IF('基本情報入力シート'!AA40="","",'基本情報入力シート'!AA40)</f>
      </c>
      <c r="S19" s="614"/>
      <c r="T19" s="615"/>
      <c r="U19" s="616">
        <f>IF(P19="","",VLOOKUP(P19,'数式用'!$A$5:$I$28,MATCH(T19,'数式用'!$C$4:$G$4,0)+2,0))</f>
      </c>
      <c r="V19" s="159" t="s">
        <v>277</v>
      </c>
      <c r="W19" s="617"/>
      <c r="X19" s="156" t="s">
        <v>278</v>
      </c>
      <c r="Y19" s="617"/>
      <c r="Z19" s="370" t="s">
        <v>279</v>
      </c>
      <c r="AA19" s="618"/>
      <c r="AB19" s="156" t="s">
        <v>278</v>
      </c>
      <c r="AC19" s="618"/>
      <c r="AD19" s="156" t="s">
        <v>280</v>
      </c>
      <c r="AE19" s="619" t="s">
        <v>281</v>
      </c>
      <c r="AF19" s="620">
        <f t="shared" si="2"/>
      </c>
      <c r="AG19" s="621" t="s">
        <v>282</v>
      </c>
      <c r="AH19" s="622">
        <f t="shared" si="0"/>
      </c>
    </row>
    <row r="20" spans="1:34" ht="36.75" customHeight="1">
      <c r="A20" s="605">
        <f t="shared" si="1"/>
        <v>9</v>
      </c>
      <c r="B20" s="606">
        <f>IF('基本情報入力シート'!C41="","",'基本情報入力シート'!C41)</f>
      </c>
      <c r="C20" s="607">
        <f>IF('基本情報入力シート'!D41="","",'基本情報入力シート'!D41)</f>
      </c>
      <c r="D20" s="608">
        <f>IF('基本情報入力シート'!E41="","",'基本情報入力シート'!E41)</f>
      </c>
      <c r="E20" s="608">
        <f>IF('基本情報入力シート'!F41="","",'基本情報入力シート'!F41)</f>
      </c>
      <c r="F20" s="608">
        <f>IF('基本情報入力シート'!G41="","",'基本情報入力シート'!G41)</f>
      </c>
      <c r="G20" s="608">
        <f>IF('基本情報入力シート'!H41="","",'基本情報入力シート'!H41)</f>
      </c>
      <c r="H20" s="608">
        <f>IF('基本情報入力シート'!I41="","",'基本情報入力シート'!I41)</f>
      </c>
      <c r="I20" s="608">
        <f>IF('基本情報入力シート'!J41="","",'基本情報入力シート'!J41)</f>
      </c>
      <c r="J20" s="608">
        <f>IF('基本情報入力シート'!K41="","",'基本情報入力シート'!K41)</f>
      </c>
      <c r="K20" s="609">
        <f>IF('基本情報入力シート'!L41="","",'基本情報入力シート'!L41)</f>
      </c>
      <c r="L20" s="610">
        <f>IF('基本情報入力シート'!M41="","",'基本情報入力シート'!M41)</f>
      </c>
      <c r="M20" s="610">
        <f>IF('基本情報入力シート'!R41="","",'基本情報入力シート'!R41)</f>
      </c>
      <c r="N20" s="610">
        <f>IF('基本情報入力シート'!W41="","",'基本情報入力シート'!W41)</f>
      </c>
      <c r="O20" s="605">
        <f>IF('基本情報入力シート'!X41="","",'基本情報入力シート'!X41)</f>
      </c>
      <c r="P20" s="611">
        <f>IF('基本情報入力シート'!Y41="","",'基本情報入力シート'!Y41)</f>
      </c>
      <c r="Q20" s="612">
        <f>IF('基本情報入力シート'!Z41="","",'基本情報入力シート'!Z41)</f>
      </c>
      <c r="R20" s="613">
        <f>IF('基本情報入力シート'!AA41="","",'基本情報入力シート'!AA41)</f>
      </c>
      <c r="S20" s="614"/>
      <c r="T20" s="615"/>
      <c r="U20" s="616">
        <f>IF(P20="","",VLOOKUP(P20,'数式用'!$A$5:$I$28,MATCH(T20,'数式用'!$C$4:$G$4,0)+2,0))</f>
      </c>
      <c r="V20" s="159" t="s">
        <v>277</v>
      </c>
      <c r="W20" s="617"/>
      <c r="X20" s="156" t="s">
        <v>278</v>
      </c>
      <c r="Y20" s="617"/>
      <c r="Z20" s="370" t="s">
        <v>279</v>
      </c>
      <c r="AA20" s="618"/>
      <c r="AB20" s="156" t="s">
        <v>278</v>
      </c>
      <c r="AC20" s="618"/>
      <c r="AD20" s="156" t="s">
        <v>280</v>
      </c>
      <c r="AE20" s="619" t="s">
        <v>281</v>
      </c>
      <c r="AF20" s="620">
        <f t="shared" si="2"/>
      </c>
      <c r="AG20" s="621" t="s">
        <v>282</v>
      </c>
      <c r="AH20" s="622">
        <f t="shared" si="0"/>
      </c>
    </row>
    <row r="21" spans="1:34" ht="36.75" customHeight="1">
      <c r="A21" s="605">
        <f t="shared" si="1"/>
        <v>10</v>
      </c>
      <c r="B21" s="606">
        <f>IF('基本情報入力シート'!C42="","",'基本情報入力シート'!C42)</f>
      </c>
      <c r="C21" s="607">
        <f>IF('基本情報入力シート'!D42="","",'基本情報入力シート'!D42)</f>
      </c>
      <c r="D21" s="608">
        <f>IF('基本情報入力シート'!E42="","",'基本情報入力シート'!E42)</f>
      </c>
      <c r="E21" s="608">
        <f>IF('基本情報入力シート'!F42="","",'基本情報入力シート'!F42)</f>
      </c>
      <c r="F21" s="608">
        <f>IF('基本情報入力シート'!G42="","",'基本情報入力シート'!G42)</f>
      </c>
      <c r="G21" s="608">
        <f>IF('基本情報入力シート'!H42="","",'基本情報入力シート'!H42)</f>
      </c>
      <c r="H21" s="608">
        <f>IF('基本情報入力シート'!I42="","",'基本情報入力シート'!I42)</f>
      </c>
      <c r="I21" s="608">
        <f>IF('基本情報入力シート'!J42="","",'基本情報入力シート'!J42)</f>
      </c>
      <c r="J21" s="608">
        <f>IF('基本情報入力シート'!K42="","",'基本情報入力シート'!K42)</f>
      </c>
      <c r="K21" s="609">
        <f>IF('基本情報入力シート'!L42="","",'基本情報入力シート'!L42)</f>
      </c>
      <c r="L21" s="610">
        <f>IF('基本情報入力シート'!M42="","",'基本情報入力シート'!M42)</f>
      </c>
      <c r="M21" s="610">
        <f>IF('基本情報入力シート'!R42="","",'基本情報入力シート'!R42)</f>
      </c>
      <c r="N21" s="610">
        <f>IF('基本情報入力シート'!W42="","",'基本情報入力シート'!W42)</f>
      </c>
      <c r="O21" s="605">
        <f>IF('基本情報入力シート'!X42="","",'基本情報入力シート'!X42)</f>
      </c>
      <c r="P21" s="611">
        <f>IF('基本情報入力シート'!Y42="","",'基本情報入力シート'!Y42)</f>
      </c>
      <c r="Q21" s="612">
        <f>IF('基本情報入力シート'!Z42="","",'基本情報入力シート'!Z42)</f>
      </c>
      <c r="R21" s="613">
        <f>IF('基本情報入力シート'!AA42="","",'基本情報入力シート'!AA42)</f>
      </c>
      <c r="S21" s="614"/>
      <c r="T21" s="615"/>
      <c r="U21" s="616">
        <f>IF(P21="","",VLOOKUP(P21,'数式用'!$A$5:$I$28,MATCH(T21,'数式用'!$C$4:$G$4,0)+2,0))</f>
      </c>
      <c r="V21" s="159" t="s">
        <v>277</v>
      </c>
      <c r="W21" s="617"/>
      <c r="X21" s="156" t="s">
        <v>278</v>
      </c>
      <c r="Y21" s="617"/>
      <c r="Z21" s="370" t="s">
        <v>279</v>
      </c>
      <c r="AA21" s="618"/>
      <c r="AB21" s="156" t="s">
        <v>278</v>
      </c>
      <c r="AC21" s="618"/>
      <c r="AD21" s="156" t="s">
        <v>280</v>
      </c>
      <c r="AE21" s="619" t="s">
        <v>281</v>
      </c>
      <c r="AF21" s="620">
        <f t="shared" si="2"/>
      </c>
      <c r="AG21" s="621" t="s">
        <v>282</v>
      </c>
      <c r="AH21" s="622">
        <f t="shared" si="0"/>
      </c>
    </row>
    <row r="22" spans="1:34" ht="36.75" customHeight="1">
      <c r="A22" s="605">
        <f t="shared" si="1"/>
        <v>11</v>
      </c>
      <c r="B22" s="606">
        <f>IF('基本情報入力シート'!C43="","",'基本情報入力シート'!C43)</f>
      </c>
      <c r="C22" s="607">
        <f>IF('基本情報入力シート'!D43="","",'基本情報入力シート'!D43)</f>
      </c>
      <c r="D22" s="608">
        <f>IF('基本情報入力シート'!E43="","",'基本情報入力シート'!E43)</f>
      </c>
      <c r="E22" s="608">
        <f>IF('基本情報入力シート'!F43="","",'基本情報入力シート'!F43)</f>
      </c>
      <c r="F22" s="608">
        <f>IF('基本情報入力シート'!G43="","",'基本情報入力シート'!G43)</f>
      </c>
      <c r="G22" s="608">
        <f>IF('基本情報入力シート'!H43="","",'基本情報入力シート'!H43)</f>
      </c>
      <c r="H22" s="608">
        <f>IF('基本情報入力シート'!I43="","",'基本情報入力シート'!I43)</f>
      </c>
      <c r="I22" s="608">
        <f>IF('基本情報入力シート'!J43="","",'基本情報入力シート'!J43)</f>
      </c>
      <c r="J22" s="608">
        <f>IF('基本情報入力シート'!K43="","",'基本情報入力シート'!K43)</f>
      </c>
      <c r="K22" s="609">
        <f>IF('基本情報入力シート'!L43="","",'基本情報入力シート'!L43)</f>
      </c>
      <c r="L22" s="610">
        <f>IF('基本情報入力シート'!M43="","",'基本情報入力シート'!M43)</f>
      </c>
      <c r="M22" s="610">
        <f>IF('基本情報入力シート'!R43="","",'基本情報入力シート'!R43)</f>
      </c>
      <c r="N22" s="610">
        <f>IF('基本情報入力シート'!W43="","",'基本情報入力シート'!W43)</f>
      </c>
      <c r="O22" s="605">
        <f>IF('基本情報入力シート'!X43="","",'基本情報入力シート'!X43)</f>
      </c>
      <c r="P22" s="611">
        <f>IF('基本情報入力シート'!Y43="","",'基本情報入力シート'!Y43)</f>
      </c>
      <c r="Q22" s="612">
        <f>IF('基本情報入力シート'!Z43="","",'基本情報入力シート'!Z43)</f>
      </c>
      <c r="R22" s="613">
        <f>IF('基本情報入力シート'!AA43="","",'基本情報入力シート'!AA43)</f>
      </c>
      <c r="S22" s="614"/>
      <c r="T22" s="615"/>
      <c r="U22" s="616">
        <f>IF(P22="","",VLOOKUP(P22,'数式用'!$A$5:$I$28,MATCH(T22,'数式用'!$C$4:$G$4,0)+2,0))</f>
      </c>
      <c r="V22" s="159" t="s">
        <v>277</v>
      </c>
      <c r="W22" s="617"/>
      <c r="X22" s="156" t="s">
        <v>278</v>
      </c>
      <c r="Y22" s="617"/>
      <c r="Z22" s="370" t="s">
        <v>279</v>
      </c>
      <c r="AA22" s="618"/>
      <c r="AB22" s="156" t="s">
        <v>278</v>
      </c>
      <c r="AC22" s="618"/>
      <c r="AD22" s="156" t="s">
        <v>280</v>
      </c>
      <c r="AE22" s="619" t="s">
        <v>281</v>
      </c>
      <c r="AF22" s="620">
        <f t="shared" si="2"/>
      </c>
      <c r="AG22" s="621" t="s">
        <v>282</v>
      </c>
      <c r="AH22" s="622">
        <f t="shared" si="0"/>
      </c>
    </row>
    <row r="23" spans="1:34" ht="36.75" customHeight="1">
      <c r="A23" s="605">
        <f t="shared" si="1"/>
        <v>12</v>
      </c>
      <c r="B23" s="606">
        <f>IF('基本情報入力シート'!C44="","",'基本情報入力シート'!C44)</f>
      </c>
      <c r="C23" s="607">
        <f>IF('基本情報入力シート'!D44="","",'基本情報入力シート'!D44)</f>
      </c>
      <c r="D23" s="608">
        <f>IF('基本情報入力シート'!E44="","",'基本情報入力シート'!E44)</f>
      </c>
      <c r="E23" s="608">
        <f>IF('基本情報入力シート'!F44="","",'基本情報入力シート'!F44)</f>
      </c>
      <c r="F23" s="608">
        <f>IF('基本情報入力シート'!G44="","",'基本情報入力シート'!G44)</f>
      </c>
      <c r="G23" s="608">
        <f>IF('基本情報入力シート'!H44="","",'基本情報入力シート'!H44)</f>
      </c>
      <c r="H23" s="608">
        <f>IF('基本情報入力シート'!I44="","",'基本情報入力シート'!I44)</f>
      </c>
      <c r="I23" s="608">
        <f>IF('基本情報入力シート'!J44="","",'基本情報入力シート'!J44)</f>
      </c>
      <c r="J23" s="608">
        <f>IF('基本情報入力シート'!K44="","",'基本情報入力シート'!K44)</f>
      </c>
      <c r="K23" s="609">
        <f>IF('基本情報入力シート'!L44="","",'基本情報入力シート'!L44)</f>
      </c>
      <c r="L23" s="610">
        <f>IF('基本情報入力シート'!M44="","",'基本情報入力シート'!M44)</f>
      </c>
      <c r="M23" s="610">
        <f>IF('基本情報入力シート'!R44="","",'基本情報入力シート'!R44)</f>
      </c>
      <c r="N23" s="610">
        <f>IF('基本情報入力シート'!W44="","",'基本情報入力シート'!W44)</f>
      </c>
      <c r="O23" s="605">
        <f>IF('基本情報入力シート'!X44="","",'基本情報入力シート'!X44)</f>
      </c>
      <c r="P23" s="611">
        <f>IF('基本情報入力シート'!Y44="","",'基本情報入力シート'!Y44)</f>
      </c>
      <c r="Q23" s="612">
        <f>IF('基本情報入力シート'!Z44="","",'基本情報入力シート'!Z44)</f>
      </c>
      <c r="R23" s="613">
        <f>IF('基本情報入力シート'!AA44="","",'基本情報入力シート'!AA44)</f>
      </c>
      <c r="S23" s="614"/>
      <c r="T23" s="615"/>
      <c r="U23" s="616">
        <f>IF(P23="","",VLOOKUP(P23,'数式用'!$A$5:$I$28,MATCH(T23,'数式用'!$C$4:$G$4,0)+2,0))</f>
      </c>
      <c r="V23" s="159" t="s">
        <v>277</v>
      </c>
      <c r="W23" s="617"/>
      <c r="X23" s="156" t="s">
        <v>278</v>
      </c>
      <c r="Y23" s="617"/>
      <c r="Z23" s="370" t="s">
        <v>279</v>
      </c>
      <c r="AA23" s="618"/>
      <c r="AB23" s="156" t="s">
        <v>278</v>
      </c>
      <c r="AC23" s="618"/>
      <c r="AD23" s="156" t="s">
        <v>280</v>
      </c>
      <c r="AE23" s="619" t="s">
        <v>281</v>
      </c>
      <c r="AF23" s="620">
        <f t="shared" si="2"/>
      </c>
      <c r="AG23" s="621" t="s">
        <v>282</v>
      </c>
      <c r="AH23" s="622">
        <f t="shared" si="0"/>
      </c>
    </row>
    <row r="24" spans="1:34" ht="36.75" customHeight="1">
      <c r="A24" s="605">
        <f t="shared" si="1"/>
        <v>13</v>
      </c>
      <c r="B24" s="606">
        <f>IF('基本情報入力シート'!C45="","",'基本情報入力シート'!C45)</f>
      </c>
      <c r="C24" s="607">
        <f>IF('基本情報入力シート'!D45="","",'基本情報入力シート'!D45)</f>
      </c>
      <c r="D24" s="608">
        <f>IF('基本情報入力シート'!E45="","",'基本情報入力シート'!E45)</f>
      </c>
      <c r="E24" s="608">
        <f>IF('基本情報入力シート'!F45="","",'基本情報入力シート'!F45)</f>
      </c>
      <c r="F24" s="608">
        <f>IF('基本情報入力シート'!G45="","",'基本情報入力シート'!G45)</f>
      </c>
      <c r="G24" s="608">
        <f>IF('基本情報入力シート'!H45="","",'基本情報入力シート'!H45)</f>
      </c>
      <c r="H24" s="608">
        <f>IF('基本情報入力シート'!I45="","",'基本情報入力シート'!I45)</f>
      </c>
      <c r="I24" s="608">
        <f>IF('基本情報入力シート'!J45="","",'基本情報入力シート'!J45)</f>
      </c>
      <c r="J24" s="608">
        <f>IF('基本情報入力シート'!K45="","",'基本情報入力シート'!K45)</f>
      </c>
      <c r="K24" s="609">
        <f>IF('基本情報入力シート'!L45="","",'基本情報入力シート'!L45)</f>
      </c>
      <c r="L24" s="610">
        <f>IF('基本情報入力シート'!M45="","",'基本情報入力シート'!M45)</f>
      </c>
      <c r="M24" s="610">
        <f>IF('基本情報入力シート'!R45="","",'基本情報入力シート'!R45)</f>
      </c>
      <c r="N24" s="610">
        <f>IF('基本情報入力シート'!W45="","",'基本情報入力シート'!W45)</f>
      </c>
      <c r="O24" s="605">
        <f>IF('基本情報入力シート'!X45="","",'基本情報入力シート'!X45)</f>
      </c>
      <c r="P24" s="611">
        <f>IF('基本情報入力シート'!Y45="","",'基本情報入力シート'!Y45)</f>
      </c>
      <c r="Q24" s="612">
        <f>IF('基本情報入力シート'!Z45="","",'基本情報入力シート'!Z45)</f>
      </c>
      <c r="R24" s="613">
        <f>IF('基本情報入力シート'!AA45="","",'基本情報入力シート'!AA45)</f>
      </c>
      <c r="S24" s="614"/>
      <c r="T24" s="615"/>
      <c r="U24" s="616">
        <f>IF(P24="","",VLOOKUP(P24,'数式用'!$A$5:$I$28,MATCH(T24,'数式用'!$C$4:$G$4,0)+2,0))</f>
      </c>
      <c r="V24" s="159" t="s">
        <v>277</v>
      </c>
      <c r="W24" s="617"/>
      <c r="X24" s="156" t="s">
        <v>278</v>
      </c>
      <c r="Y24" s="617"/>
      <c r="Z24" s="370" t="s">
        <v>279</v>
      </c>
      <c r="AA24" s="618"/>
      <c r="AB24" s="156" t="s">
        <v>278</v>
      </c>
      <c r="AC24" s="618"/>
      <c r="AD24" s="156" t="s">
        <v>280</v>
      </c>
      <c r="AE24" s="619" t="s">
        <v>281</v>
      </c>
      <c r="AF24" s="620">
        <f t="shared" si="2"/>
      </c>
      <c r="AG24" s="621" t="s">
        <v>282</v>
      </c>
      <c r="AH24" s="622">
        <f t="shared" si="0"/>
      </c>
    </row>
    <row r="25" spans="1:34" ht="36.75" customHeight="1">
      <c r="A25" s="605">
        <f t="shared" si="1"/>
        <v>14</v>
      </c>
      <c r="B25" s="606">
        <f>IF('基本情報入力シート'!C46="","",'基本情報入力シート'!C46)</f>
      </c>
      <c r="C25" s="607">
        <f>IF('基本情報入力シート'!D46="","",'基本情報入力シート'!D46)</f>
      </c>
      <c r="D25" s="608">
        <f>IF('基本情報入力シート'!E46="","",'基本情報入力シート'!E46)</f>
      </c>
      <c r="E25" s="608">
        <f>IF('基本情報入力シート'!F46="","",'基本情報入力シート'!F46)</f>
      </c>
      <c r="F25" s="608">
        <f>IF('基本情報入力シート'!G46="","",'基本情報入力シート'!G46)</f>
      </c>
      <c r="G25" s="608">
        <f>IF('基本情報入力シート'!H46="","",'基本情報入力シート'!H46)</f>
      </c>
      <c r="H25" s="608">
        <f>IF('基本情報入力シート'!I46="","",'基本情報入力シート'!I46)</f>
      </c>
      <c r="I25" s="608">
        <f>IF('基本情報入力シート'!J46="","",'基本情報入力シート'!J46)</f>
      </c>
      <c r="J25" s="608">
        <f>IF('基本情報入力シート'!K46="","",'基本情報入力シート'!K46)</f>
      </c>
      <c r="K25" s="609">
        <f>IF('基本情報入力シート'!L46="","",'基本情報入力シート'!L46)</f>
      </c>
      <c r="L25" s="610">
        <f>IF('基本情報入力シート'!M46="","",'基本情報入力シート'!M46)</f>
      </c>
      <c r="M25" s="610">
        <f>IF('基本情報入力シート'!R46="","",'基本情報入力シート'!R46)</f>
      </c>
      <c r="N25" s="610">
        <f>IF('基本情報入力シート'!W46="","",'基本情報入力シート'!W46)</f>
      </c>
      <c r="O25" s="605">
        <f>IF('基本情報入力シート'!X46="","",'基本情報入力シート'!X46)</f>
      </c>
      <c r="P25" s="611">
        <f>IF('基本情報入力シート'!Y46="","",'基本情報入力シート'!Y46)</f>
      </c>
      <c r="Q25" s="612">
        <f>IF('基本情報入力シート'!Z46="","",'基本情報入力シート'!Z46)</f>
      </c>
      <c r="R25" s="613">
        <f>IF('基本情報入力シート'!AA46="","",'基本情報入力シート'!AA46)</f>
      </c>
      <c r="S25" s="614"/>
      <c r="T25" s="615"/>
      <c r="U25" s="616">
        <f>IF(P25="","",VLOOKUP(P25,'数式用'!$A$5:$I$28,MATCH(T25,'数式用'!$C$4:$G$4,0)+2,0))</f>
      </c>
      <c r="V25" s="159" t="s">
        <v>277</v>
      </c>
      <c r="W25" s="617"/>
      <c r="X25" s="156" t="s">
        <v>278</v>
      </c>
      <c r="Y25" s="617"/>
      <c r="Z25" s="370" t="s">
        <v>279</v>
      </c>
      <c r="AA25" s="618"/>
      <c r="AB25" s="156" t="s">
        <v>278</v>
      </c>
      <c r="AC25" s="618"/>
      <c r="AD25" s="156" t="s">
        <v>280</v>
      </c>
      <c r="AE25" s="619" t="s">
        <v>281</v>
      </c>
      <c r="AF25" s="620">
        <f t="shared" si="2"/>
      </c>
      <c r="AG25" s="621" t="s">
        <v>282</v>
      </c>
      <c r="AH25" s="622">
        <f t="shared" si="0"/>
      </c>
    </row>
    <row r="26" spans="1:34" ht="36.75" customHeight="1">
      <c r="A26" s="605">
        <f t="shared" si="1"/>
        <v>15</v>
      </c>
      <c r="B26" s="606">
        <f>IF('基本情報入力シート'!C47="","",'基本情報入力シート'!C47)</f>
      </c>
      <c r="C26" s="607">
        <f>IF('基本情報入力シート'!D47="","",'基本情報入力シート'!D47)</f>
      </c>
      <c r="D26" s="608">
        <f>IF('基本情報入力シート'!E47="","",'基本情報入力シート'!E47)</f>
      </c>
      <c r="E26" s="608">
        <f>IF('基本情報入力シート'!F47="","",'基本情報入力シート'!F47)</f>
      </c>
      <c r="F26" s="608">
        <f>IF('基本情報入力シート'!G47="","",'基本情報入力シート'!G47)</f>
      </c>
      <c r="G26" s="608">
        <f>IF('基本情報入力シート'!H47="","",'基本情報入力シート'!H47)</f>
      </c>
      <c r="H26" s="608">
        <f>IF('基本情報入力シート'!I47="","",'基本情報入力シート'!I47)</f>
      </c>
      <c r="I26" s="608">
        <f>IF('基本情報入力シート'!J47="","",'基本情報入力シート'!J47)</f>
      </c>
      <c r="J26" s="608">
        <f>IF('基本情報入力シート'!K47="","",'基本情報入力シート'!K47)</f>
      </c>
      <c r="K26" s="609">
        <f>IF('基本情報入力シート'!L47="","",'基本情報入力シート'!L47)</f>
      </c>
      <c r="L26" s="610">
        <f>IF('基本情報入力シート'!M47="","",'基本情報入力シート'!M47)</f>
      </c>
      <c r="M26" s="610">
        <f>IF('基本情報入力シート'!R47="","",'基本情報入力シート'!R47)</f>
      </c>
      <c r="N26" s="610">
        <f>IF('基本情報入力シート'!W47="","",'基本情報入力シート'!W47)</f>
      </c>
      <c r="O26" s="605">
        <f>IF('基本情報入力シート'!X47="","",'基本情報入力シート'!X47)</f>
      </c>
      <c r="P26" s="611">
        <f>IF('基本情報入力シート'!Y47="","",'基本情報入力シート'!Y47)</f>
      </c>
      <c r="Q26" s="612">
        <f>IF('基本情報入力シート'!Z47="","",'基本情報入力シート'!Z47)</f>
      </c>
      <c r="R26" s="613">
        <f>IF('基本情報入力シート'!AA47="","",'基本情報入力シート'!AA47)</f>
      </c>
      <c r="S26" s="614"/>
      <c r="T26" s="615"/>
      <c r="U26" s="616">
        <f>IF(P26="","",VLOOKUP(P26,'数式用'!$A$5:$I$28,MATCH(T26,'数式用'!$C$4:$G$4,0)+2,0))</f>
      </c>
      <c r="V26" s="159" t="s">
        <v>277</v>
      </c>
      <c r="W26" s="617"/>
      <c r="X26" s="156" t="s">
        <v>278</v>
      </c>
      <c r="Y26" s="617"/>
      <c r="Z26" s="370" t="s">
        <v>279</v>
      </c>
      <c r="AA26" s="618"/>
      <c r="AB26" s="156" t="s">
        <v>278</v>
      </c>
      <c r="AC26" s="618"/>
      <c r="AD26" s="156" t="s">
        <v>280</v>
      </c>
      <c r="AE26" s="619" t="s">
        <v>281</v>
      </c>
      <c r="AF26" s="620">
        <f t="shared" si="2"/>
      </c>
      <c r="AG26" s="621" t="s">
        <v>282</v>
      </c>
      <c r="AH26" s="622">
        <f t="shared" si="0"/>
      </c>
    </row>
    <row r="27" spans="1:34" ht="36.75" customHeight="1">
      <c r="A27" s="605">
        <f aca="true" t="shared" si="3" ref="A27:A90">A26+1</f>
        <v>16</v>
      </c>
      <c r="B27" s="606">
        <f>IF('基本情報入力シート'!C48="","",'基本情報入力シート'!C48)</f>
      </c>
      <c r="C27" s="607">
        <f>IF('基本情報入力シート'!D48="","",'基本情報入力シート'!D48)</f>
      </c>
      <c r="D27" s="608">
        <f>IF('基本情報入力シート'!E48="","",'基本情報入力シート'!E48)</f>
      </c>
      <c r="E27" s="608">
        <f>IF('基本情報入力シート'!F48="","",'基本情報入力シート'!F48)</f>
      </c>
      <c r="F27" s="608">
        <f>IF('基本情報入力シート'!G48="","",'基本情報入力シート'!G48)</f>
      </c>
      <c r="G27" s="608">
        <f>IF('基本情報入力シート'!H48="","",'基本情報入力シート'!H48)</f>
      </c>
      <c r="H27" s="608">
        <f>IF('基本情報入力シート'!I48="","",'基本情報入力シート'!I48)</f>
      </c>
      <c r="I27" s="608">
        <f>IF('基本情報入力シート'!J48="","",'基本情報入力シート'!J48)</f>
      </c>
      <c r="J27" s="608">
        <f>IF('基本情報入力シート'!K48="","",'基本情報入力シート'!K48)</f>
      </c>
      <c r="K27" s="609">
        <f>IF('基本情報入力シート'!L48="","",'基本情報入力シート'!L48)</f>
      </c>
      <c r="L27" s="610">
        <f>IF('基本情報入力シート'!M48="","",'基本情報入力シート'!M48)</f>
      </c>
      <c r="M27" s="610">
        <f>IF('基本情報入力シート'!R48="","",'基本情報入力シート'!R48)</f>
      </c>
      <c r="N27" s="610">
        <f>IF('基本情報入力シート'!W48="","",'基本情報入力シート'!W48)</f>
      </c>
      <c r="O27" s="605">
        <f>IF('基本情報入力シート'!X48="","",'基本情報入力シート'!X48)</f>
      </c>
      <c r="P27" s="611">
        <f>IF('基本情報入力シート'!Y48="","",'基本情報入力シート'!Y48)</f>
      </c>
      <c r="Q27" s="612">
        <f>IF('基本情報入力シート'!Z48="","",'基本情報入力シート'!Z48)</f>
      </c>
      <c r="R27" s="613">
        <f>IF('基本情報入力シート'!AA48="","",'基本情報入力シート'!AA48)</f>
      </c>
      <c r="S27" s="614"/>
      <c r="T27" s="615"/>
      <c r="U27" s="616">
        <f>IF(P27="","",VLOOKUP(P27,'数式用'!$A$5:$I$28,MATCH(T27,'数式用'!$C$4:$G$4,0)+2,0))</f>
      </c>
      <c r="V27" s="159" t="s">
        <v>277</v>
      </c>
      <c r="W27" s="617"/>
      <c r="X27" s="156" t="s">
        <v>278</v>
      </c>
      <c r="Y27" s="617"/>
      <c r="Z27" s="370" t="s">
        <v>279</v>
      </c>
      <c r="AA27" s="618"/>
      <c r="AB27" s="156" t="s">
        <v>278</v>
      </c>
      <c r="AC27" s="618"/>
      <c r="AD27" s="156" t="s">
        <v>280</v>
      </c>
      <c r="AE27" s="619" t="s">
        <v>281</v>
      </c>
      <c r="AF27" s="620">
        <f t="shared" si="2"/>
      </c>
      <c r="AG27" s="621" t="s">
        <v>282</v>
      </c>
      <c r="AH27" s="622">
        <f t="shared" si="0"/>
      </c>
    </row>
    <row r="28" spans="1:34" ht="36.75" customHeight="1">
      <c r="A28" s="605">
        <f t="shared" si="3"/>
        <v>17</v>
      </c>
      <c r="B28" s="606">
        <f>IF('基本情報入力シート'!C49="","",'基本情報入力シート'!C49)</f>
      </c>
      <c r="C28" s="607">
        <f>IF('基本情報入力シート'!D49="","",'基本情報入力シート'!D49)</f>
      </c>
      <c r="D28" s="608">
        <f>IF('基本情報入力シート'!E49="","",'基本情報入力シート'!E49)</f>
      </c>
      <c r="E28" s="608">
        <f>IF('基本情報入力シート'!F49="","",'基本情報入力シート'!F49)</f>
      </c>
      <c r="F28" s="608">
        <f>IF('基本情報入力シート'!G49="","",'基本情報入力シート'!G49)</f>
      </c>
      <c r="G28" s="608">
        <f>IF('基本情報入力シート'!H49="","",'基本情報入力シート'!H49)</f>
      </c>
      <c r="H28" s="608">
        <f>IF('基本情報入力シート'!I49="","",'基本情報入力シート'!I49)</f>
      </c>
      <c r="I28" s="608">
        <f>IF('基本情報入力シート'!J49="","",'基本情報入力シート'!J49)</f>
      </c>
      <c r="J28" s="608">
        <f>IF('基本情報入力シート'!K49="","",'基本情報入力シート'!K49)</f>
      </c>
      <c r="K28" s="609">
        <f>IF('基本情報入力シート'!L49="","",'基本情報入力シート'!L49)</f>
      </c>
      <c r="L28" s="610">
        <f>IF('基本情報入力シート'!M49="","",'基本情報入力シート'!M49)</f>
      </c>
      <c r="M28" s="610">
        <f>IF('基本情報入力シート'!R49="","",'基本情報入力シート'!R49)</f>
      </c>
      <c r="N28" s="610">
        <f>IF('基本情報入力シート'!W49="","",'基本情報入力シート'!W49)</f>
      </c>
      <c r="O28" s="605">
        <f>IF('基本情報入力シート'!X49="","",'基本情報入力シート'!X49)</f>
      </c>
      <c r="P28" s="611">
        <f>IF('基本情報入力シート'!Y49="","",'基本情報入力シート'!Y49)</f>
      </c>
      <c r="Q28" s="612">
        <f>IF('基本情報入力シート'!Z49="","",'基本情報入力シート'!Z49)</f>
      </c>
      <c r="R28" s="613">
        <f>IF('基本情報入力シート'!AA49="","",'基本情報入力シート'!AA49)</f>
      </c>
      <c r="S28" s="614"/>
      <c r="T28" s="615"/>
      <c r="U28" s="616">
        <f>IF(P28="","",VLOOKUP(P28,'数式用'!$A$5:$I$28,MATCH(T28,'数式用'!$C$4:$G$4,0)+2,0))</f>
      </c>
      <c r="V28" s="159" t="s">
        <v>277</v>
      </c>
      <c r="W28" s="617"/>
      <c r="X28" s="156" t="s">
        <v>278</v>
      </c>
      <c r="Y28" s="617"/>
      <c r="Z28" s="370" t="s">
        <v>279</v>
      </c>
      <c r="AA28" s="618"/>
      <c r="AB28" s="156" t="s">
        <v>278</v>
      </c>
      <c r="AC28" s="618"/>
      <c r="AD28" s="156" t="s">
        <v>280</v>
      </c>
      <c r="AE28" s="619" t="s">
        <v>281</v>
      </c>
      <c r="AF28" s="620">
        <f t="shared" si="2"/>
      </c>
      <c r="AG28" s="621" t="s">
        <v>282</v>
      </c>
      <c r="AH28" s="622">
        <f t="shared" si="0"/>
      </c>
    </row>
    <row r="29" spans="1:34" ht="36.75" customHeight="1">
      <c r="A29" s="605">
        <f t="shared" si="3"/>
        <v>18</v>
      </c>
      <c r="B29" s="606">
        <f>IF('基本情報入力シート'!C50="","",'基本情報入力シート'!C50)</f>
      </c>
      <c r="C29" s="607">
        <f>IF('基本情報入力シート'!D50="","",'基本情報入力シート'!D50)</f>
      </c>
      <c r="D29" s="608">
        <f>IF('基本情報入力シート'!E50="","",'基本情報入力シート'!E50)</f>
      </c>
      <c r="E29" s="608">
        <f>IF('基本情報入力シート'!F50="","",'基本情報入力シート'!F50)</f>
      </c>
      <c r="F29" s="608">
        <f>IF('基本情報入力シート'!G50="","",'基本情報入力シート'!G50)</f>
      </c>
      <c r="G29" s="608">
        <f>IF('基本情報入力シート'!H50="","",'基本情報入力シート'!H50)</f>
      </c>
      <c r="H29" s="608">
        <f>IF('基本情報入力シート'!I50="","",'基本情報入力シート'!I50)</f>
      </c>
      <c r="I29" s="608">
        <f>IF('基本情報入力シート'!J50="","",'基本情報入力シート'!J50)</f>
      </c>
      <c r="J29" s="608">
        <f>IF('基本情報入力シート'!K50="","",'基本情報入力シート'!K50)</f>
      </c>
      <c r="K29" s="609">
        <f>IF('基本情報入力シート'!L50="","",'基本情報入力シート'!L50)</f>
      </c>
      <c r="L29" s="610">
        <f>IF('基本情報入力シート'!M50="","",'基本情報入力シート'!M50)</f>
      </c>
      <c r="M29" s="610">
        <f>IF('基本情報入力シート'!R50="","",'基本情報入力シート'!R50)</f>
      </c>
      <c r="N29" s="610">
        <f>IF('基本情報入力シート'!W50="","",'基本情報入力シート'!W50)</f>
      </c>
      <c r="O29" s="605">
        <f>IF('基本情報入力シート'!X50="","",'基本情報入力シート'!X50)</f>
      </c>
      <c r="P29" s="611">
        <f>IF('基本情報入力シート'!Y50="","",'基本情報入力シート'!Y50)</f>
      </c>
      <c r="Q29" s="612">
        <f>IF('基本情報入力シート'!Z50="","",'基本情報入力シート'!Z50)</f>
      </c>
      <c r="R29" s="613">
        <f>IF('基本情報入力シート'!AA50="","",'基本情報入力シート'!AA50)</f>
      </c>
      <c r="S29" s="614"/>
      <c r="T29" s="615"/>
      <c r="U29" s="616">
        <f>IF(P29="","",VLOOKUP(P29,'数式用'!$A$5:$I$28,MATCH(T29,'数式用'!$C$4:$G$4,0)+2,0))</f>
      </c>
      <c r="V29" s="159" t="s">
        <v>277</v>
      </c>
      <c r="W29" s="617"/>
      <c r="X29" s="156" t="s">
        <v>278</v>
      </c>
      <c r="Y29" s="617"/>
      <c r="Z29" s="370" t="s">
        <v>279</v>
      </c>
      <c r="AA29" s="618"/>
      <c r="AB29" s="156" t="s">
        <v>278</v>
      </c>
      <c r="AC29" s="618"/>
      <c r="AD29" s="156" t="s">
        <v>280</v>
      </c>
      <c r="AE29" s="619" t="s">
        <v>281</v>
      </c>
      <c r="AF29" s="620">
        <f t="shared" si="2"/>
      </c>
      <c r="AG29" s="621" t="s">
        <v>282</v>
      </c>
      <c r="AH29" s="622">
        <f t="shared" si="0"/>
      </c>
    </row>
    <row r="30" spans="1:34" ht="36.75" customHeight="1">
      <c r="A30" s="605">
        <f t="shared" si="3"/>
        <v>19</v>
      </c>
      <c r="B30" s="606">
        <f>IF('基本情報入力シート'!C51="","",'基本情報入力シート'!C51)</f>
      </c>
      <c r="C30" s="607">
        <f>IF('基本情報入力シート'!D51="","",'基本情報入力シート'!D51)</f>
      </c>
      <c r="D30" s="608">
        <f>IF('基本情報入力シート'!E51="","",'基本情報入力シート'!E51)</f>
      </c>
      <c r="E30" s="608">
        <f>IF('基本情報入力シート'!F51="","",'基本情報入力シート'!F51)</f>
      </c>
      <c r="F30" s="608">
        <f>IF('基本情報入力シート'!G51="","",'基本情報入力シート'!G51)</f>
      </c>
      <c r="G30" s="608">
        <f>IF('基本情報入力シート'!H51="","",'基本情報入力シート'!H51)</f>
      </c>
      <c r="H30" s="608">
        <f>IF('基本情報入力シート'!I51="","",'基本情報入力シート'!I51)</f>
      </c>
      <c r="I30" s="608">
        <f>IF('基本情報入力シート'!J51="","",'基本情報入力シート'!J51)</f>
      </c>
      <c r="J30" s="608">
        <f>IF('基本情報入力シート'!K51="","",'基本情報入力シート'!K51)</f>
      </c>
      <c r="K30" s="609">
        <f>IF('基本情報入力シート'!L51="","",'基本情報入力シート'!L51)</f>
      </c>
      <c r="L30" s="610">
        <f>IF('基本情報入力シート'!M51="","",'基本情報入力シート'!M51)</f>
      </c>
      <c r="M30" s="610">
        <f>IF('基本情報入力シート'!R51="","",'基本情報入力シート'!R51)</f>
      </c>
      <c r="N30" s="610">
        <f>IF('基本情報入力シート'!W51="","",'基本情報入力シート'!W51)</f>
      </c>
      <c r="O30" s="605">
        <f>IF('基本情報入力シート'!X51="","",'基本情報入力シート'!X51)</f>
      </c>
      <c r="P30" s="611">
        <f>IF('基本情報入力シート'!Y51="","",'基本情報入力シート'!Y51)</f>
      </c>
      <c r="Q30" s="612">
        <f>IF('基本情報入力シート'!Z51="","",'基本情報入力シート'!Z51)</f>
      </c>
      <c r="R30" s="613">
        <f>IF('基本情報入力シート'!AA51="","",'基本情報入力シート'!AA51)</f>
      </c>
      <c r="S30" s="614"/>
      <c r="T30" s="615"/>
      <c r="U30" s="616">
        <f>IF(P30="","",VLOOKUP(P30,'数式用'!$A$5:$I$28,MATCH(T30,'数式用'!$C$4:$G$4,0)+2,0))</f>
      </c>
      <c r="V30" s="159" t="s">
        <v>277</v>
      </c>
      <c r="W30" s="617"/>
      <c r="X30" s="156" t="s">
        <v>278</v>
      </c>
      <c r="Y30" s="617"/>
      <c r="Z30" s="370" t="s">
        <v>279</v>
      </c>
      <c r="AA30" s="618"/>
      <c r="AB30" s="156" t="s">
        <v>278</v>
      </c>
      <c r="AC30" s="618"/>
      <c r="AD30" s="156" t="s">
        <v>280</v>
      </c>
      <c r="AE30" s="619" t="s">
        <v>281</v>
      </c>
      <c r="AF30" s="620">
        <f t="shared" si="2"/>
      </c>
      <c r="AG30" s="621" t="s">
        <v>282</v>
      </c>
      <c r="AH30" s="622">
        <f t="shared" si="0"/>
      </c>
    </row>
    <row r="31" spans="1:34" ht="36.75" customHeight="1">
      <c r="A31" s="605">
        <f t="shared" si="3"/>
        <v>20</v>
      </c>
      <c r="B31" s="606">
        <f>IF('基本情報入力シート'!C52="","",'基本情報入力シート'!C52)</f>
      </c>
      <c r="C31" s="607">
        <f>IF('基本情報入力シート'!D52="","",'基本情報入力シート'!D52)</f>
      </c>
      <c r="D31" s="608">
        <f>IF('基本情報入力シート'!E52="","",'基本情報入力シート'!E52)</f>
      </c>
      <c r="E31" s="608">
        <f>IF('基本情報入力シート'!F52="","",'基本情報入力シート'!F52)</f>
      </c>
      <c r="F31" s="608">
        <f>IF('基本情報入力シート'!G52="","",'基本情報入力シート'!G52)</f>
      </c>
      <c r="G31" s="608">
        <f>IF('基本情報入力シート'!H52="","",'基本情報入力シート'!H52)</f>
      </c>
      <c r="H31" s="608">
        <f>IF('基本情報入力シート'!I52="","",'基本情報入力シート'!I52)</f>
      </c>
      <c r="I31" s="608">
        <f>IF('基本情報入力シート'!J52="","",'基本情報入力シート'!J52)</f>
      </c>
      <c r="J31" s="608">
        <f>IF('基本情報入力シート'!K52="","",'基本情報入力シート'!K52)</f>
      </c>
      <c r="K31" s="609">
        <f>IF('基本情報入力シート'!L52="","",'基本情報入力シート'!L52)</f>
      </c>
      <c r="L31" s="610">
        <f>IF('基本情報入力シート'!M52="","",'基本情報入力シート'!M52)</f>
      </c>
      <c r="M31" s="610">
        <f>IF('基本情報入力シート'!R52="","",'基本情報入力シート'!R52)</f>
      </c>
      <c r="N31" s="610">
        <f>IF('基本情報入力シート'!W52="","",'基本情報入力シート'!W52)</f>
      </c>
      <c r="O31" s="605">
        <f>IF('基本情報入力シート'!X52="","",'基本情報入力シート'!X52)</f>
      </c>
      <c r="P31" s="611">
        <f>IF('基本情報入力シート'!Y52="","",'基本情報入力シート'!Y52)</f>
      </c>
      <c r="Q31" s="612">
        <f>IF('基本情報入力シート'!Z52="","",'基本情報入力シート'!Z52)</f>
      </c>
      <c r="R31" s="613">
        <f>IF('基本情報入力シート'!AA52="","",'基本情報入力シート'!AA52)</f>
      </c>
      <c r="S31" s="614"/>
      <c r="T31" s="615"/>
      <c r="U31" s="616">
        <f>IF(P31="","",VLOOKUP(P31,'数式用'!$A$5:$I$28,MATCH(T31,'数式用'!$C$4:$G$4,0)+2,0))</f>
      </c>
      <c r="V31" s="159" t="s">
        <v>277</v>
      </c>
      <c r="W31" s="617"/>
      <c r="X31" s="156" t="s">
        <v>278</v>
      </c>
      <c r="Y31" s="617"/>
      <c r="Z31" s="370" t="s">
        <v>279</v>
      </c>
      <c r="AA31" s="618"/>
      <c r="AB31" s="156" t="s">
        <v>278</v>
      </c>
      <c r="AC31" s="618"/>
      <c r="AD31" s="156" t="s">
        <v>280</v>
      </c>
      <c r="AE31" s="619" t="s">
        <v>281</v>
      </c>
      <c r="AF31" s="620">
        <f t="shared" si="2"/>
      </c>
      <c r="AG31" s="621" t="s">
        <v>282</v>
      </c>
      <c r="AH31" s="622">
        <f t="shared" si="0"/>
      </c>
    </row>
    <row r="32" spans="1:34" ht="36.75" customHeight="1">
      <c r="A32" s="605">
        <f t="shared" si="3"/>
        <v>21</v>
      </c>
      <c r="B32" s="606">
        <f>IF('基本情報入力シート'!C53="","",'基本情報入力シート'!C53)</f>
      </c>
      <c r="C32" s="607">
        <f>IF('基本情報入力シート'!D53="","",'基本情報入力シート'!D53)</f>
      </c>
      <c r="D32" s="608">
        <f>IF('基本情報入力シート'!E53="","",'基本情報入力シート'!E53)</f>
      </c>
      <c r="E32" s="608">
        <f>IF('基本情報入力シート'!F53="","",'基本情報入力シート'!F53)</f>
      </c>
      <c r="F32" s="608">
        <f>IF('基本情報入力シート'!G53="","",'基本情報入力シート'!G53)</f>
      </c>
      <c r="G32" s="608">
        <f>IF('基本情報入力シート'!H53="","",'基本情報入力シート'!H53)</f>
      </c>
      <c r="H32" s="608">
        <f>IF('基本情報入力シート'!I53="","",'基本情報入力シート'!I53)</f>
      </c>
      <c r="I32" s="608">
        <f>IF('基本情報入力シート'!J53="","",'基本情報入力シート'!J53)</f>
      </c>
      <c r="J32" s="608">
        <f>IF('基本情報入力シート'!K53="","",'基本情報入力シート'!K53)</f>
      </c>
      <c r="K32" s="609">
        <f>IF('基本情報入力シート'!L53="","",'基本情報入力シート'!L53)</f>
      </c>
      <c r="L32" s="610">
        <f>IF('基本情報入力シート'!M53="","",'基本情報入力シート'!M53)</f>
      </c>
      <c r="M32" s="610">
        <f>IF('基本情報入力シート'!R53="","",'基本情報入力シート'!R53)</f>
      </c>
      <c r="N32" s="610">
        <f>IF('基本情報入力シート'!W53="","",'基本情報入力シート'!W53)</f>
      </c>
      <c r="O32" s="605">
        <f>IF('基本情報入力シート'!X53="","",'基本情報入力シート'!X53)</f>
      </c>
      <c r="P32" s="611">
        <f>IF('基本情報入力シート'!Y53="","",'基本情報入力シート'!Y53)</f>
      </c>
      <c r="Q32" s="612">
        <f>IF('基本情報入力シート'!Z53="","",'基本情報入力シート'!Z53)</f>
      </c>
      <c r="R32" s="613">
        <f>IF('基本情報入力シート'!AA53="","",'基本情報入力シート'!AA53)</f>
      </c>
      <c r="S32" s="614"/>
      <c r="T32" s="615"/>
      <c r="U32" s="616">
        <f>IF(P32="","",VLOOKUP(P32,'数式用'!$A$5:$I$28,MATCH(T32,'数式用'!$C$4:$G$4,0)+2,0))</f>
      </c>
      <c r="V32" s="159" t="s">
        <v>277</v>
      </c>
      <c r="W32" s="617"/>
      <c r="X32" s="156" t="s">
        <v>278</v>
      </c>
      <c r="Y32" s="617"/>
      <c r="Z32" s="370" t="s">
        <v>279</v>
      </c>
      <c r="AA32" s="618"/>
      <c r="AB32" s="156" t="s">
        <v>278</v>
      </c>
      <c r="AC32" s="618"/>
      <c r="AD32" s="156" t="s">
        <v>280</v>
      </c>
      <c r="AE32" s="619" t="s">
        <v>281</v>
      </c>
      <c r="AF32" s="620">
        <f t="shared" si="2"/>
      </c>
      <c r="AG32" s="621" t="s">
        <v>282</v>
      </c>
      <c r="AH32" s="622">
        <f t="shared" si="0"/>
      </c>
    </row>
    <row r="33" spans="1:34" ht="36.75" customHeight="1">
      <c r="A33" s="605">
        <f t="shared" si="3"/>
        <v>22</v>
      </c>
      <c r="B33" s="606">
        <f>IF('基本情報入力シート'!C54="","",'基本情報入力シート'!C54)</f>
      </c>
      <c r="C33" s="607">
        <f>IF('基本情報入力シート'!D54="","",'基本情報入力シート'!D54)</f>
      </c>
      <c r="D33" s="608">
        <f>IF('基本情報入力シート'!E54="","",'基本情報入力シート'!E54)</f>
      </c>
      <c r="E33" s="608">
        <f>IF('基本情報入力シート'!F54="","",'基本情報入力シート'!F54)</f>
      </c>
      <c r="F33" s="608">
        <f>IF('基本情報入力シート'!G54="","",'基本情報入力シート'!G54)</f>
      </c>
      <c r="G33" s="608">
        <f>IF('基本情報入力シート'!H54="","",'基本情報入力シート'!H54)</f>
      </c>
      <c r="H33" s="608">
        <f>IF('基本情報入力シート'!I54="","",'基本情報入力シート'!I54)</f>
      </c>
      <c r="I33" s="608">
        <f>IF('基本情報入力シート'!J54="","",'基本情報入力シート'!J54)</f>
      </c>
      <c r="J33" s="608">
        <f>IF('基本情報入力シート'!K54="","",'基本情報入力シート'!K54)</f>
      </c>
      <c r="K33" s="609">
        <f>IF('基本情報入力シート'!L54="","",'基本情報入力シート'!L54)</f>
      </c>
      <c r="L33" s="610">
        <f>IF('基本情報入力シート'!M54="","",'基本情報入力シート'!M54)</f>
      </c>
      <c r="M33" s="610">
        <f>IF('基本情報入力シート'!R54="","",'基本情報入力シート'!R54)</f>
      </c>
      <c r="N33" s="610">
        <f>IF('基本情報入力シート'!W54="","",'基本情報入力シート'!W54)</f>
      </c>
      <c r="O33" s="605">
        <f>IF('基本情報入力シート'!X54="","",'基本情報入力シート'!X54)</f>
      </c>
      <c r="P33" s="611">
        <f>IF('基本情報入力シート'!Y54="","",'基本情報入力シート'!Y54)</f>
      </c>
      <c r="Q33" s="612">
        <f>IF('基本情報入力シート'!Z54="","",'基本情報入力シート'!Z54)</f>
      </c>
      <c r="R33" s="613">
        <f>IF('基本情報入力シート'!AA54="","",'基本情報入力シート'!AA54)</f>
      </c>
      <c r="S33" s="614"/>
      <c r="T33" s="615"/>
      <c r="U33" s="616">
        <f>IF(P33="","",VLOOKUP(P33,'数式用'!$A$5:$I$28,MATCH(T33,'数式用'!$C$4:$G$4,0)+2,0))</f>
      </c>
      <c r="V33" s="159" t="s">
        <v>277</v>
      </c>
      <c r="W33" s="617"/>
      <c r="X33" s="156" t="s">
        <v>278</v>
      </c>
      <c r="Y33" s="617"/>
      <c r="Z33" s="370" t="s">
        <v>279</v>
      </c>
      <c r="AA33" s="618"/>
      <c r="AB33" s="156" t="s">
        <v>278</v>
      </c>
      <c r="AC33" s="618"/>
      <c r="AD33" s="156" t="s">
        <v>280</v>
      </c>
      <c r="AE33" s="619" t="s">
        <v>281</v>
      </c>
      <c r="AF33" s="620">
        <f t="shared" si="2"/>
      </c>
      <c r="AG33" s="621" t="s">
        <v>282</v>
      </c>
      <c r="AH33" s="622">
        <f t="shared" si="0"/>
      </c>
    </row>
    <row r="34" spans="1:34" ht="36.75" customHeight="1">
      <c r="A34" s="605">
        <f t="shared" si="3"/>
        <v>23</v>
      </c>
      <c r="B34" s="606">
        <f>IF('基本情報入力シート'!C55="","",'基本情報入力シート'!C55)</f>
      </c>
      <c r="C34" s="607">
        <f>IF('基本情報入力シート'!D55="","",'基本情報入力シート'!D55)</f>
      </c>
      <c r="D34" s="608">
        <f>IF('基本情報入力シート'!E55="","",'基本情報入力シート'!E55)</f>
      </c>
      <c r="E34" s="608">
        <f>IF('基本情報入力シート'!F55="","",'基本情報入力シート'!F55)</f>
      </c>
      <c r="F34" s="608">
        <f>IF('基本情報入力シート'!G55="","",'基本情報入力シート'!G55)</f>
      </c>
      <c r="G34" s="608">
        <f>IF('基本情報入力シート'!H55="","",'基本情報入力シート'!H55)</f>
      </c>
      <c r="H34" s="608">
        <f>IF('基本情報入力シート'!I55="","",'基本情報入力シート'!I55)</f>
      </c>
      <c r="I34" s="608">
        <f>IF('基本情報入力シート'!J55="","",'基本情報入力シート'!J55)</f>
      </c>
      <c r="J34" s="608">
        <f>IF('基本情報入力シート'!K55="","",'基本情報入力シート'!K55)</f>
      </c>
      <c r="K34" s="609">
        <f>IF('基本情報入力シート'!L55="","",'基本情報入力シート'!L55)</f>
      </c>
      <c r="L34" s="610">
        <f>IF('基本情報入力シート'!M55="","",'基本情報入力シート'!M55)</f>
      </c>
      <c r="M34" s="610">
        <f>IF('基本情報入力シート'!R55="","",'基本情報入力シート'!R55)</f>
      </c>
      <c r="N34" s="610">
        <f>IF('基本情報入力シート'!W55="","",'基本情報入力シート'!W55)</f>
      </c>
      <c r="O34" s="605">
        <f>IF('基本情報入力シート'!X55="","",'基本情報入力シート'!X55)</f>
      </c>
      <c r="P34" s="611">
        <f>IF('基本情報入力シート'!Y55="","",'基本情報入力シート'!Y55)</f>
      </c>
      <c r="Q34" s="612">
        <f>IF('基本情報入力シート'!Z55="","",'基本情報入力シート'!Z55)</f>
      </c>
      <c r="R34" s="613">
        <f>IF('基本情報入力シート'!AA55="","",'基本情報入力シート'!AA55)</f>
      </c>
      <c r="S34" s="614"/>
      <c r="T34" s="615"/>
      <c r="U34" s="616">
        <f>IF(P34="","",VLOOKUP(P34,'数式用'!$A$5:$I$28,MATCH(T34,'数式用'!$C$4:$G$4,0)+2,0))</f>
      </c>
      <c r="V34" s="159" t="s">
        <v>277</v>
      </c>
      <c r="W34" s="617"/>
      <c r="X34" s="156" t="s">
        <v>278</v>
      </c>
      <c r="Y34" s="617"/>
      <c r="Z34" s="370" t="s">
        <v>279</v>
      </c>
      <c r="AA34" s="618"/>
      <c r="AB34" s="156" t="s">
        <v>278</v>
      </c>
      <c r="AC34" s="618"/>
      <c r="AD34" s="156" t="s">
        <v>280</v>
      </c>
      <c r="AE34" s="619" t="s">
        <v>281</v>
      </c>
      <c r="AF34" s="620">
        <f t="shared" si="2"/>
      </c>
      <c r="AG34" s="621" t="s">
        <v>282</v>
      </c>
      <c r="AH34" s="622">
        <f t="shared" si="0"/>
      </c>
    </row>
    <row r="35" spans="1:34" ht="36.75" customHeight="1">
      <c r="A35" s="605">
        <f t="shared" si="3"/>
        <v>24</v>
      </c>
      <c r="B35" s="606">
        <f>IF('基本情報入力シート'!C56="","",'基本情報入力シート'!C56)</f>
      </c>
      <c r="C35" s="607">
        <f>IF('基本情報入力シート'!D56="","",'基本情報入力シート'!D56)</f>
      </c>
      <c r="D35" s="608">
        <f>IF('基本情報入力シート'!E56="","",'基本情報入力シート'!E56)</f>
      </c>
      <c r="E35" s="608">
        <f>IF('基本情報入力シート'!F56="","",'基本情報入力シート'!F56)</f>
      </c>
      <c r="F35" s="608">
        <f>IF('基本情報入力シート'!G56="","",'基本情報入力シート'!G56)</f>
      </c>
      <c r="G35" s="608">
        <f>IF('基本情報入力シート'!H56="","",'基本情報入力シート'!H56)</f>
      </c>
      <c r="H35" s="608">
        <f>IF('基本情報入力シート'!I56="","",'基本情報入力シート'!I56)</f>
      </c>
      <c r="I35" s="608">
        <f>IF('基本情報入力シート'!J56="","",'基本情報入力シート'!J56)</f>
      </c>
      <c r="J35" s="608">
        <f>IF('基本情報入力シート'!K56="","",'基本情報入力シート'!K56)</f>
      </c>
      <c r="K35" s="609">
        <f>IF('基本情報入力シート'!L56="","",'基本情報入力シート'!L56)</f>
      </c>
      <c r="L35" s="610">
        <f>IF('基本情報入力シート'!M56="","",'基本情報入力シート'!M56)</f>
      </c>
      <c r="M35" s="610">
        <f>IF('基本情報入力シート'!R56="","",'基本情報入力シート'!R56)</f>
      </c>
      <c r="N35" s="610">
        <f>IF('基本情報入力シート'!W56="","",'基本情報入力シート'!W56)</f>
      </c>
      <c r="O35" s="605">
        <f>IF('基本情報入力シート'!X56="","",'基本情報入力シート'!X56)</f>
      </c>
      <c r="P35" s="611">
        <f>IF('基本情報入力シート'!Y56="","",'基本情報入力シート'!Y56)</f>
      </c>
      <c r="Q35" s="612">
        <f>IF('基本情報入力シート'!Z56="","",'基本情報入力シート'!Z56)</f>
      </c>
      <c r="R35" s="613">
        <f>IF('基本情報入力シート'!AA56="","",'基本情報入力シート'!AA56)</f>
      </c>
      <c r="S35" s="614"/>
      <c r="T35" s="615"/>
      <c r="U35" s="616">
        <f>IF(P35="","",VLOOKUP(P35,'数式用'!$A$5:$I$28,MATCH(T35,'数式用'!$C$4:$G$4,0)+2,0))</f>
      </c>
      <c r="V35" s="159" t="s">
        <v>277</v>
      </c>
      <c r="W35" s="617"/>
      <c r="X35" s="156" t="s">
        <v>278</v>
      </c>
      <c r="Y35" s="617"/>
      <c r="Z35" s="370" t="s">
        <v>279</v>
      </c>
      <c r="AA35" s="618"/>
      <c r="AB35" s="156" t="s">
        <v>278</v>
      </c>
      <c r="AC35" s="618"/>
      <c r="AD35" s="156" t="s">
        <v>280</v>
      </c>
      <c r="AE35" s="619" t="s">
        <v>281</v>
      </c>
      <c r="AF35" s="620">
        <f t="shared" si="2"/>
      </c>
      <c r="AG35" s="621" t="s">
        <v>282</v>
      </c>
      <c r="AH35" s="622">
        <f t="shared" si="0"/>
      </c>
    </row>
    <row r="36" spans="1:34" ht="36.75" customHeight="1">
      <c r="A36" s="605">
        <f t="shared" si="3"/>
        <v>25</v>
      </c>
      <c r="B36" s="606">
        <f>IF('基本情報入力シート'!C57="","",'基本情報入力シート'!C57)</f>
      </c>
      <c r="C36" s="607">
        <f>IF('基本情報入力シート'!D57="","",'基本情報入力シート'!D57)</f>
      </c>
      <c r="D36" s="608">
        <f>IF('基本情報入力シート'!E57="","",'基本情報入力シート'!E57)</f>
      </c>
      <c r="E36" s="608">
        <f>IF('基本情報入力シート'!F57="","",'基本情報入力シート'!F57)</f>
      </c>
      <c r="F36" s="608">
        <f>IF('基本情報入力シート'!G57="","",'基本情報入力シート'!G57)</f>
      </c>
      <c r="G36" s="608">
        <f>IF('基本情報入力シート'!H57="","",'基本情報入力シート'!H57)</f>
      </c>
      <c r="H36" s="608">
        <f>IF('基本情報入力シート'!I57="","",'基本情報入力シート'!I57)</f>
      </c>
      <c r="I36" s="608">
        <f>IF('基本情報入力シート'!J57="","",'基本情報入力シート'!J57)</f>
      </c>
      <c r="J36" s="608">
        <f>IF('基本情報入力シート'!K57="","",'基本情報入力シート'!K57)</f>
      </c>
      <c r="K36" s="609">
        <f>IF('基本情報入力シート'!L57="","",'基本情報入力シート'!L57)</f>
      </c>
      <c r="L36" s="610">
        <f>IF('基本情報入力シート'!M57="","",'基本情報入力シート'!M57)</f>
      </c>
      <c r="M36" s="610">
        <f>IF('基本情報入力シート'!R57="","",'基本情報入力シート'!R57)</f>
      </c>
      <c r="N36" s="610">
        <f>IF('基本情報入力シート'!W57="","",'基本情報入力シート'!W57)</f>
      </c>
      <c r="O36" s="605">
        <f>IF('基本情報入力シート'!X57="","",'基本情報入力シート'!X57)</f>
      </c>
      <c r="P36" s="611">
        <f>IF('基本情報入力シート'!Y57="","",'基本情報入力シート'!Y57)</f>
      </c>
      <c r="Q36" s="612">
        <f>IF('基本情報入力シート'!Z57="","",'基本情報入力シート'!Z57)</f>
      </c>
      <c r="R36" s="613">
        <f>IF('基本情報入力シート'!AA57="","",'基本情報入力シート'!AA57)</f>
      </c>
      <c r="S36" s="614"/>
      <c r="T36" s="615"/>
      <c r="U36" s="616">
        <f>IF(P36="","",VLOOKUP(P36,'数式用'!$A$5:$I$28,MATCH(T36,'数式用'!$C$4:$G$4,0)+2,0))</f>
      </c>
      <c r="V36" s="159" t="s">
        <v>277</v>
      </c>
      <c r="W36" s="617"/>
      <c r="X36" s="156" t="s">
        <v>278</v>
      </c>
      <c r="Y36" s="617"/>
      <c r="Z36" s="370" t="s">
        <v>279</v>
      </c>
      <c r="AA36" s="618"/>
      <c r="AB36" s="156" t="s">
        <v>278</v>
      </c>
      <c r="AC36" s="618"/>
      <c r="AD36" s="156" t="s">
        <v>280</v>
      </c>
      <c r="AE36" s="619" t="s">
        <v>281</v>
      </c>
      <c r="AF36" s="620">
        <f t="shared" si="2"/>
      </c>
      <c r="AG36" s="621" t="s">
        <v>282</v>
      </c>
      <c r="AH36" s="622">
        <f t="shared" si="0"/>
      </c>
    </row>
    <row r="37" spans="1:34" ht="36.75" customHeight="1">
      <c r="A37" s="605">
        <f t="shared" si="3"/>
        <v>26</v>
      </c>
      <c r="B37" s="606">
        <f>IF('基本情報入力シート'!C58="","",'基本情報入力シート'!C58)</f>
      </c>
      <c r="C37" s="607">
        <f>IF('基本情報入力シート'!D58="","",'基本情報入力シート'!D58)</f>
      </c>
      <c r="D37" s="608">
        <f>IF('基本情報入力シート'!E58="","",'基本情報入力シート'!E58)</f>
      </c>
      <c r="E37" s="608">
        <f>IF('基本情報入力シート'!F58="","",'基本情報入力シート'!F58)</f>
      </c>
      <c r="F37" s="608">
        <f>IF('基本情報入力シート'!G58="","",'基本情報入力シート'!G58)</f>
      </c>
      <c r="G37" s="608">
        <f>IF('基本情報入力シート'!H58="","",'基本情報入力シート'!H58)</f>
      </c>
      <c r="H37" s="608">
        <f>IF('基本情報入力シート'!I58="","",'基本情報入力シート'!I58)</f>
      </c>
      <c r="I37" s="608">
        <f>IF('基本情報入力シート'!J58="","",'基本情報入力シート'!J58)</f>
      </c>
      <c r="J37" s="608">
        <f>IF('基本情報入力シート'!K58="","",'基本情報入力シート'!K58)</f>
      </c>
      <c r="K37" s="609">
        <f>IF('基本情報入力シート'!L58="","",'基本情報入力シート'!L58)</f>
      </c>
      <c r="L37" s="610">
        <f>IF('基本情報入力シート'!M58="","",'基本情報入力シート'!M58)</f>
      </c>
      <c r="M37" s="610">
        <f>IF('基本情報入力シート'!R58="","",'基本情報入力シート'!R58)</f>
      </c>
      <c r="N37" s="610">
        <f>IF('基本情報入力シート'!W58="","",'基本情報入力シート'!W58)</f>
      </c>
      <c r="O37" s="605">
        <f>IF('基本情報入力シート'!X58="","",'基本情報入力シート'!X58)</f>
      </c>
      <c r="P37" s="611">
        <f>IF('基本情報入力シート'!Y58="","",'基本情報入力シート'!Y58)</f>
      </c>
      <c r="Q37" s="612">
        <f>IF('基本情報入力シート'!Z58="","",'基本情報入力シート'!Z58)</f>
      </c>
      <c r="R37" s="613">
        <f>IF('基本情報入力シート'!AA58="","",'基本情報入力シート'!AA58)</f>
      </c>
      <c r="S37" s="614"/>
      <c r="T37" s="615"/>
      <c r="U37" s="616">
        <f>IF(P37="","",VLOOKUP(P37,'数式用'!$A$5:$I$28,MATCH(T37,'数式用'!$C$4:$G$4,0)+2,0))</f>
      </c>
      <c r="V37" s="159" t="s">
        <v>277</v>
      </c>
      <c r="W37" s="617"/>
      <c r="X37" s="156" t="s">
        <v>278</v>
      </c>
      <c r="Y37" s="617"/>
      <c r="Z37" s="370" t="s">
        <v>279</v>
      </c>
      <c r="AA37" s="618"/>
      <c r="AB37" s="156" t="s">
        <v>278</v>
      </c>
      <c r="AC37" s="618"/>
      <c r="AD37" s="156" t="s">
        <v>280</v>
      </c>
      <c r="AE37" s="619" t="s">
        <v>281</v>
      </c>
      <c r="AF37" s="620">
        <f t="shared" si="2"/>
      </c>
      <c r="AG37" s="621" t="s">
        <v>282</v>
      </c>
      <c r="AH37" s="622">
        <f t="shared" si="0"/>
      </c>
    </row>
    <row r="38" spans="1:34" ht="36.75" customHeight="1">
      <c r="A38" s="605">
        <f t="shared" si="3"/>
        <v>27</v>
      </c>
      <c r="B38" s="606">
        <f>IF('基本情報入力シート'!C59="","",'基本情報入力シート'!C59)</f>
      </c>
      <c r="C38" s="607">
        <f>IF('基本情報入力シート'!D59="","",'基本情報入力シート'!D59)</f>
      </c>
      <c r="D38" s="608">
        <f>IF('基本情報入力シート'!E59="","",'基本情報入力シート'!E59)</f>
      </c>
      <c r="E38" s="608">
        <f>IF('基本情報入力シート'!F59="","",'基本情報入力シート'!F59)</f>
      </c>
      <c r="F38" s="608">
        <f>IF('基本情報入力シート'!G59="","",'基本情報入力シート'!G59)</f>
      </c>
      <c r="G38" s="608">
        <f>IF('基本情報入力シート'!H59="","",'基本情報入力シート'!H59)</f>
      </c>
      <c r="H38" s="608">
        <f>IF('基本情報入力シート'!I59="","",'基本情報入力シート'!I59)</f>
      </c>
      <c r="I38" s="608">
        <f>IF('基本情報入力シート'!J59="","",'基本情報入力シート'!J59)</f>
      </c>
      <c r="J38" s="608">
        <f>IF('基本情報入力シート'!K59="","",'基本情報入力シート'!K59)</f>
      </c>
      <c r="K38" s="609">
        <f>IF('基本情報入力シート'!L59="","",'基本情報入力シート'!L59)</f>
      </c>
      <c r="L38" s="610">
        <f>IF('基本情報入力シート'!M59="","",'基本情報入力シート'!M59)</f>
      </c>
      <c r="M38" s="610">
        <f>IF('基本情報入力シート'!R59="","",'基本情報入力シート'!R59)</f>
      </c>
      <c r="N38" s="610">
        <f>IF('基本情報入力シート'!W59="","",'基本情報入力シート'!W59)</f>
      </c>
      <c r="O38" s="605">
        <f>IF('基本情報入力シート'!X59="","",'基本情報入力シート'!X59)</f>
      </c>
      <c r="P38" s="611">
        <f>IF('基本情報入力シート'!Y59="","",'基本情報入力シート'!Y59)</f>
      </c>
      <c r="Q38" s="612">
        <f>IF('基本情報入力シート'!Z59="","",'基本情報入力シート'!Z59)</f>
      </c>
      <c r="R38" s="613">
        <f>IF('基本情報入力シート'!AA59="","",'基本情報入力シート'!AA59)</f>
      </c>
      <c r="S38" s="614"/>
      <c r="T38" s="615"/>
      <c r="U38" s="616">
        <f>IF(P38="","",VLOOKUP(P38,'数式用'!$A$5:$I$28,MATCH(T38,'数式用'!$C$4:$G$4,0)+2,0))</f>
      </c>
      <c r="V38" s="159" t="s">
        <v>277</v>
      </c>
      <c r="W38" s="617"/>
      <c r="X38" s="156" t="s">
        <v>278</v>
      </c>
      <c r="Y38" s="617"/>
      <c r="Z38" s="370" t="s">
        <v>279</v>
      </c>
      <c r="AA38" s="618"/>
      <c r="AB38" s="156" t="s">
        <v>278</v>
      </c>
      <c r="AC38" s="618"/>
      <c r="AD38" s="156" t="s">
        <v>280</v>
      </c>
      <c r="AE38" s="619" t="s">
        <v>281</v>
      </c>
      <c r="AF38" s="620">
        <f t="shared" si="2"/>
      </c>
      <c r="AG38" s="621" t="s">
        <v>282</v>
      </c>
      <c r="AH38" s="622">
        <f t="shared" si="0"/>
      </c>
    </row>
    <row r="39" spans="1:34" ht="36.75" customHeight="1">
      <c r="A39" s="605">
        <f t="shared" si="3"/>
        <v>28</v>
      </c>
      <c r="B39" s="606">
        <f>IF('基本情報入力シート'!C60="","",'基本情報入力シート'!C60)</f>
      </c>
      <c r="C39" s="607">
        <f>IF('基本情報入力シート'!D60="","",'基本情報入力シート'!D60)</f>
      </c>
      <c r="D39" s="608">
        <f>IF('基本情報入力シート'!E60="","",'基本情報入力シート'!E60)</f>
      </c>
      <c r="E39" s="608">
        <f>IF('基本情報入力シート'!F60="","",'基本情報入力シート'!F60)</f>
      </c>
      <c r="F39" s="608">
        <f>IF('基本情報入力シート'!G60="","",'基本情報入力シート'!G60)</f>
      </c>
      <c r="G39" s="608">
        <f>IF('基本情報入力シート'!H60="","",'基本情報入力シート'!H60)</f>
      </c>
      <c r="H39" s="608">
        <f>IF('基本情報入力シート'!I60="","",'基本情報入力シート'!I60)</f>
      </c>
      <c r="I39" s="608">
        <f>IF('基本情報入力シート'!J60="","",'基本情報入力シート'!J60)</f>
      </c>
      <c r="J39" s="608">
        <f>IF('基本情報入力シート'!K60="","",'基本情報入力シート'!K60)</f>
      </c>
      <c r="K39" s="609">
        <f>IF('基本情報入力シート'!L60="","",'基本情報入力シート'!L60)</f>
      </c>
      <c r="L39" s="610">
        <f>IF('基本情報入力シート'!M60="","",'基本情報入力シート'!M60)</f>
      </c>
      <c r="M39" s="610">
        <f>IF('基本情報入力シート'!R60="","",'基本情報入力シート'!R60)</f>
      </c>
      <c r="N39" s="610">
        <f>IF('基本情報入力シート'!W60="","",'基本情報入力シート'!W60)</f>
      </c>
      <c r="O39" s="605">
        <f>IF('基本情報入力シート'!X60="","",'基本情報入力シート'!X60)</f>
      </c>
      <c r="P39" s="611">
        <f>IF('基本情報入力シート'!Y60="","",'基本情報入力シート'!Y60)</f>
      </c>
      <c r="Q39" s="612">
        <f>IF('基本情報入力シート'!Z60="","",'基本情報入力シート'!Z60)</f>
      </c>
      <c r="R39" s="613">
        <f>IF('基本情報入力シート'!AA60="","",'基本情報入力シート'!AA60)</f>
      </c>
      <c r="S39" s="614"/>
      <c r="T39" s="615"/>
      <c r="U39" s="616">
        <f>IF(P39="","",VLOOKUP(P39,'数式用'!$A$5:$I$28,MATCH(T39,'数式用'!$C$4:$G$4,0)+2,0))</f>
      </c>
      <c r="V39" s="159" t="s">
        <v>277</v>
      </c>
      <c r="W39" s="617"/>
      <c r="X39" s="156" t="s">
        <v>278</v>
      </c>
      <c r="Y39" s="617"/>
      <c r="Z39" s="370" t="s">
        <v>279</v>
      </c>
      <c r="AA39" s="618"/>
      <c r="AB39" s="156" t="s">
        <v>278</v>
      </c>
      <c r="AC39" s="618"/>
      <c r="AD39" s="156" t="s">
        <v>280</v>
      </c>
      <c r="AE39" s="619" t="s">
        <v>281</v>
      </c>
      <c r="AF39" s="620">
        <f t="shared" si="2"/>
      </c>
      <c r="AG39" s="621" t="s">
        <v>282</v>
      </c>
      <c r="AH39" s="622">
        <f t="shared" si="0"/>
      </c>
    </row>
    <row r="40" spans="1:34" ht="36.75" customHeight="1">
      <c r="A40" s="605">
        <f t="shared" si="3"/>
        <v>29</v>
      </c>
      <c r="B40" s="606">
        <f>IF('基本情報入力シート'!C61="","",'基本情報入力シート'!C61)</f>
      </c>
      <c r="C40" s="607">
        <f>IF('基本情報入力シート'!D61="","",'基本情報入力シート'!D61)</f>
      </c>
      <c r="D40" s="608">
        <f>IF('基本情報入力シート'!E61="","",'基本情報入力シート'!E61)</f>
      </c>
      <c r="E40" s="608">
        <f>IF('基本情報入力シート'!F61="","",'基本情報入力シート'!F61)</f>
      </c>
      <c r="F40" s="608">
        <f>IF('基本情報入力シート'!G61="","",'基本情報入力シート'!G61)</f>
      </c>
      <c r="G40" s="608">
        <f>IF('基本情報入力シート'!H61="","",'基本情報入力シート'!H61)</f>
      </c>
      <c r="H40" s="608">
        <f>IF('基本情報入力シート'!I61="","",'基本情報入力シート'!I61)</f>
      </c>
      <c r="I40" s="608">
        <f>IF('基本情報入力シート'!J61="","",'基本情報入力シート'!J61)</f>
      </c>
      <c r="J40" s="608">
        <f>IF('基本情報入力シート'!K61="","",'基本情報入力シート'!K61)</f>
      </c>
      <c r="K40" s="609">
        <f>IF('基本情報入力シート'!L61="","",'基本情報入力シート'!L61)</f>
      </c>
      <c r="L40" s="610">
        <f>IF('基本情報入力シート'!M61="","",'基本情報入力シート'!M61)</f>
      </c>
      <c r="M40" s="610">
        <f>IF('基本情報入力シート'!R61="","",'基本情報入力シート'!R61)</f>
      </c>
      <c r="N40" s="610">
        <f>IF('基本情報入力シート'!W61="","",'基本情報入力シート'!W61)</f>
      </c>
      <c r="O40" s="605">
        <f>IF('基本情報入力シート'!X61="","",'基本情報入力シート'!X61)</f>
      </c>
      <c r="P40" s="611">
        <f>IF('基本情報入力シート'!Y61="","",'基本情報入力シート'!Y61)</f>
      </c>
      <c r="Q40" s="612">
        <f>IF('基本情報入力シート'!Z61="","",'基本情報入力シート'!Z61)</f>
      </c>
      <c r="R40" s="613">
        <f>IF('基本情報入力シート'!AA61="","",'基本情報入力シート'!AA61)</f>
      </c>
      <c r="S40" s="614"/>
      <c r="T40" s="615"/>
      <c r="U40" s="616">
        <f>IF(P40="","",VLOOKUP(P40,'数式用'!$A$5:$I$28,MATCH(T40,'数式用'!$C$4:$G$4,0)+2,0))</f>
      </c>
      <c r="V40" s="159" t="s">
        <v>277</v>
      </c>
      <c r="W40" s="617"/>
      <c r="X40" s="156" t="s">
        <v>278</v>
      </c>
      <c r="Y40" s="617"/>
      <c r="Z40" s="370" t="s">
        <v>279</v>
      </c>
      <c r="AA40" s="618"/>
      <c r="AB40" s="156" t="s">
        <v>278</v>
      </c>
      <c r="AC40" s="618"/>
      <c r="AD40" s="156" t="s">
        <v>280</v>
      </c>
      <c r="AE40" s="619" t="s">
        <v>281</v>
      </c>
      <c r="AF40" s="620">
        <f t="shared" si="2"/>
      </c>
      <c r="AG40" s="621" t="s">
        <v>282</v>
      </c>
      <c r="AH40" s="622">
        <f t="shared" si="0"/>
      </c>
    </row>
    <row r="41" spans="1:34" ht="36.75" customHeight="1">
      <c r="A41" s="605">
        <f t="shared" si="3"/>
        <v>30</v>
      </c>
      <c r="B41" s="606">
        <f>IF('基本情報入力シート'!C62="","",'基本情報入力シート'!C62)</f>
      </c>
      <c r="C41" s="607">
        <f>IF('基本情報入力シート'!D62="","",'基本情報入力シート'!D62)</f>
      </c>
      <c r="D41" s="608">
        <f>IF('基本情報入力シート'!E62="","",'基本情報入力シート'!E62)</f>
      </c>
      <c r="E41" s="608">
        <f>IF('基本情報入力シート'!F62="","",'基本情報入力シート'!F62)</f>
      </c>
      <c r="F41" s="608">
        <f>IF('基本情報入力シート'!G62="","",'基本情報入力シート'!G62)</f>
      </c>
      <c r="G41" s="608">
        <f>IF('基本情報入力シート'!H62="","",'基本情報入力シート'!H62)</f>
      </c>
      <c r="H41" s="608">
        <f>IF('基本情報入力シート'!I62="","",'基本情報入力シート'!I62)</f>
      </c>
      <c r="I41" s="608">
        <f>IF('基本情報入力シート'!J62="","",'基本情報入力シート'!J62)</f>
      </c>
      <c r="J41" s="608">
        <f>IF('基本情報入力シート'!K62="","",'基本情報入力シート'!K62)</f>
      </c>
      <c r="K41" s="609">
        <f>IF('基本情報入力シート'!L62="","",'基本情報入力シート'!L62)</f>
      </c>
      <c r="L41" s="610">
        <f>IF('基本情報入力シート'!M62="","",'基本情報入力シート'!M62)</f>
      </c>
      <c r="M41" s="610">
        <f>IF('基本情報入力シート'!R62="","",'基本情報入力シート'!R62)</f>
      </c>
      <c r="N41" s="610">
        <f>IF('基本情報入力シート'!W62="","",'基本情報入力シート'!W62)</f>
      </c>
      <c r="O41" s="605">
        <f>IF('基本情報入力シート'!X62="","",'基本情報入力シート'!X62)</f>
      </c>
      <c r="P41" s="611">
        <f>IF('基本情報入力シート'!Y62="","",'基本情報入力シート'!Y62)</f>
      </c>
      <c r="Q41" s="612">
        <f>IF('基本情報入力シート'!Z62="","",'基本情報入力シート'!Z62)</f>
      </c>
      <c r="R41" s="613">
        <f>IF('基本情報入力シート'!AA62="","",'基本情報入力シート'!AA62)</f>
      </c>
      <c r="S41" s="614"/>
      <c r="T41" s="615"/>
      <c r="U41" s="616">
        <f>IF(P41="","",VLOOKUP(P41,'数式用'!$A$5:$I$28,MATCH(T41,'数式用'!$C$4:$G$4,0)+2,0))</f>
      </c>
      <c r="V41" s="159" t="s">
        <v>277</v>
      </c>
      <c r="W41" s="617"/>
      <c r="X41" s="156" t="s">
        <v>278</v>
      </c>
      <c r="Y41" s="617"/>
      <c r="Z41" s="370" t="s">
        <v>279</v>
      </c>
      <c r="AA41" s="618"/>
      <c r="AB41" s="156" t="s">
        <v>278</v>
      </c>
      <c r="AC41" s="618"/>
      <c r="AD41" s="156" t="s">
        <v>280</v>
      </c>
      <c r="AE41" s="619" t="s">
        <v>281</v>
      </c>
      <c r="AF41" s="620">
        <f t="shared" si="2"/>
      </c>
      <c r="AG41" s="621" t="s">
        <v>282</v>
      </c>
      <c r="AH41" s="622">
        <f t="shared" si="0"/>
      </c>
    </row>
    <row r="42" spans="1:34" ht="36.75" customHeight="1">
      <c r="A42" s="605">
        <f t="shared" si="3"/>
        <v>31</v>
      </c>
      <c r="B42" s="606">
        <f>IF('基本情報入力シート'!C63="","",'基本情報入力シート'!C63)</f>
      </c>
      <c r="C42" s="607">
        <f>IF('基本情報入力シート'!D63="","",'基本情報入力シート'!D63)</f>
      </c>
      <c r="D42" s="608">
        <f>IF('基本情報入力シート'!E63="","",'基本情報入力シート'!E63)</f>
      </c>
      <c r="E42" s="608">
        <f>IF('基本情報入力シート'!F63="","",'基本情報入力シート'!F63)</f>
      </c>
      <c r="F42" s="608">
        <f>IF('基本情報入力シート'!G63="","",'基本情報入力シート'!G63)</f>
      </c>
      <c r="G42" s="608">
        <f>IF('基本情報入力シート'!H63="","",'基本情報入力シート'!H63)</f>
      </c>
      <c r="H42" s="608">
        <f>IF('基本情報入力シート'!I63="","",'基本情報入力シート'!I63)</f>
      </c>
      <c r="I42" s="608">
        <f>IF('基本情報入力シート'!J63="","",'基本情報入力シート'!J63)</f>
      </c>
      <c r="J42" s="608">
        <f>IF('基本情報入力シート'!K63="","",'基本情報入力シート'!K63)</f>
      </c>
      <c r="K42" s="609">
        <f>IF('基本情報入力シート'!L63="","",'基本情報入力シート'!L63)</f>
      </c>
      <c r="L42" s="610">
        <f>IF('基本情報入力シート'!M63="","",'基本情報入力シート'!M63)</f>
      </c>
      <c r="M42" s="610">
        <f>IF('基本情報入力シート'!R63="","",'基本情報入力シート'!R63)</f>
      </c>
      <c r="N42" s="610">
        <f>IF('基本情報入力シート'!W63="","",'基本情報入力シート'!W63)</f>
      </c>
      <c r="O42" s="605">
        <f>IF('基本情報入力シート'!X63="","",'基本情報入力シート'!X63)</f>
      </c>
      <c r="P42" s="611">
        <f>IF('基本情報入力シート'!Y63="","",'基本情報入力シート'!Y63)</f>
      </c>
      <c r="Q42" s="612">
        <f>IF('基本情報入力シート'!Z63="","",'基本情報入力シート'!Z63)</f>
      </c>
      <c r="R42" s="613">
        <f>IF('基本情報入力シート'!AA63="","",'基本情報入力シート'!AA63)</f>
      </c>
      <c r="S42" s="614"/>
      <c r="T42" s="615"/>
      <c r="U42" s="616">
        <f>IF(P42="","",VLOOKUP(P42,'数式用'!$A$5:$I$28,MATCH(T42,'数式用'!$C$4:$G$4,0)+2,0))</f>
      </c>
      <c r="V42" s="159" t="s">
        <v>277</v>
      </c>
      <c r="W42" s="617"/>
      <c r="X42" s="156" t="s">
        <v>278</v>
      </c>
      <c r="Y42" s="617"/>
      <c r="Z42" s="370" t="s">
        <v>279</v>
      </c>
      <c r="AA42" s="618"/>
      <c r="AB42" s="156" t="s">
        <v>278</v>
      </c>
      <c r="AC42" s="618"/>
      <c r="AD42" s="156" t="s">
        <v>280</v>
      </c>
      <c r="AE42" s="619" t="s">
        <v>281</v>
      </c>
      <c r="AF42" s="620">
        <f t="shared" si="2"/>
      </c>
      <c r="AG42" s="621" t="s">
        <v>282</v>
      </c>
      <c r="AH42" s="622">
        <f t="shared" si="0"/>
      </c>
    </row>
    <row r="43" spans="1:34" ht="36.75" customHeight="1">
      <c r="A43" s="605">
        <f t="shared" si="3"/>
        <v>32</v>
      </c>
      <c r="B43" s="606">
        <f>IF('基本情報入力シート'!C64="","",'基本情報入力シート'!C64)</f>
      </c>
      <c r="C43" s="607">
        <f>IF('基本情報入力シート'!D64="","",'基本情報入力シート'!D64)</f>
      </c>
      <c r="D43" s="608">
        <f>IF('基本情報入力シート'!E64="","",'基本情報入力シート'!E64)</f>
      </c>
      <c r="E43" s="608">
        <f>IF('基本情報入力シート'!F64="","",'基本情報入力シート'!F64)</f>
      </c>
      <c r="F43" s="608">
        <f>IF('基本情報入力シート'!G64="","",'基本情報入力シート'!G64)</f>
      </c>
      <c r="G43" s="608">
        <f>IF('基本情報入力シート'!H64="","",'基本情報入力シート'!H64)</f>
      </c>
      <c r="H43" s="608">
        <f>IF('基本情報入力シート'!I64="","",'基本情報入力シート'!I64)</f>
      </c>
      <c r="I43" s="608">
        <f>IF('基本情報入力シート'!J64="","",'基本情報入力シート'!J64)</f>
      </c>
      <c r="J43" s="608">
        <f>IF('基本情報入力シート'!K64="","",'基本情報入力シート'!K64)</f>
      </c>
      <c r="K43" s="609">
        <f>IF('基本情報入力シート'!L64="","",'基本情報入力シート'!L64)</f>
      </c>
      <c r="L43" s="610">
        <f>IF('基本情報入力シート'!M64="","",'基本情報入力シート'!M64)</f>
      </c>
      <c r="M43" s="610">
        <f>IF('基本情報入力シート'!R64="","",'基本情報入力シート'!R64)</f>
      </c>
      <c r="N43" s="610">
        <f>IF('基本情報入力シート'!W64="","",'基本情報入力シート'!W64)</f>
      </c>
      <c r="O43" s="605">
        <f>IF('基本情報入力シート'!X64="","",'基本情報入力シート'!X64)</f>
      </c>
      <c r="P43" s="611">
        <f>IF('基本情報入力シート'!Y64="","",'基本情報入力シート'!Y64)</f>
      </c>
      <c r="Q43" s="612">
        <f>IF('基本情報入力シート'!Z64="","",'基本情報入力シート'!Z64)</f>
      </c>
      <c r="R43" s="613">
        <f>IF('基本情報入力シート'!AA64="","",'基本情報入力シート'!AA64)</f>
      </c>
      <c r="S43" s="614"/>
      <c r="T43" s="615"/>
      <c r="U43" s="616">
        <f>IF(P43="","",VLOOKUP(P43,'数式用'!$A$5:$I$28,MATCH(T43,'数式用'!$C$4:$G$4,0)+2,0))</f>
      </c>
      <c r="V43" s="159" t="s">
        <v>277</v>
      </c>
      <c r="W43" s="617"/>
      <c r="X43" s="156" t="s">
        <v>278</v>
      </c>
      <c r="Y43" s="617"/>
      <c r="Z43" s="370" t="s">
        <v>279</v>
      </c>
      <c r="AA43" s="618"/>
      <c r="AB43" s="156" t="s">
        <v>278</v>
      </c>
      <c r="AC43" s="618"/>
      <c r="AD43" s="156" t="s">
        <v>280</v>
      </c>
      <c r="AE43" s="619" t="s">
        <v>281</v>
      </c>
      <c r="AF43" s="620">
        <f t="shared" si="2"/>
      </c>
      <c r="AG43" s="621" t="s">
        <v>282</v>
      </c>
      <c r="AH43" s="622">
        <f t="shared" si="0"/>
      </c>
    </row>
    <row r="44" spans="1:34" ht="36.75" customHeight="1">
      <c r="A44" s="605">
        <f t="shared" si="3"/>
        <v>33</v>
      </c>
      <c r="B44" s="606">
        <f>IF('基本情報入力シート'!C65="","",'基本情報入力シート'!C65)</f>
      </c>
      <c r="C44" s="607">
        <f>IF('基本情報入力シート'!D65="","",'基本情報入力シート'!D65)</f>
      </c>
      <c r="D44" s="608">
        <f>IF('基本情報入力シート'!E65="","",'基本情報入力シート'!E65)</f>
      </c>
      <c r="E44" s="608">
        <f>IF('基本情報入力シート'!F65="","",'基本情報入力シート'!F65)</f>
      </c>
      <c r="F44" s="608">
        <f>IF('基本情報入力シート'!G65="","",'基本情報入力シート'!G65)</f>
      </c>
      <c r="G44" s="608">
        <f>IF('基本情報入力シート'!H65="","",'基本情報入力シート'!H65)</f>
      </c>
      <c r="H44" s="608">
        <f>IF('基本情報入力シート'!I65="","",'基本情報入力シート'!I65)</f>
      </c>
      <c r="I44" s="608">
        <f>IF('基本情報入力シート'!J65="","",'基本情報入力シート'!J65)</f>
      </c>
      <c r="J44" s="608">
        <f>IF('基本情報入力シート'!K65="","",'基本情報入力シート'!K65)</f>
      </c>
      <c r="K44" s="609">
        <f>IF('基本情報入力シート'!L65="","",'基本情報入力シート'!L65)</f>
      </c>
      <c r="L44" s="610">
        <f>IF('基本情報入力シート'!M65="","",'基本情報入力シート'!M65)</f>
      </c>
      <c r="M44" s="610">
        <f>IF('基本情報入力シート'!R65="","",'基本情報入力シート'!R65)</f>
      </c>
      <c r="N44" s="610">
        <f>IF('基本情報入力シート'!W65="","",'基本情報入力シート'!W65)</f>
      </c>
      <c r="O44" s="605">
        <f>IF('基本情報入力シート'!X65="","",'基本情報入力シート'!X65)</f>
      </c>
      <c r="P44" s="611">
        <f>IF('基本情報入力シート'!Y65="","",'基本情報入力シート'!Y65)</f>
      </c>
      <c r="Q44" s="612">
        <f>IF('基本情報入力シート'!Z65="","",'基本情報入力シート'!Z65)</f>
      </c>
      <c r="R44" s="613">
        <f>IF('基本情報入力シート'!AA65="","",'基本情報入力シート'!AA65)</f>
      </c>
      <c r="S44" s="614"/>
      <c r="T44" s="615"/>
      <c r="U44" s="616">
        <f>IF(P44="","",VLOOKUP(P44,'数式用'!$A$5:$I$28,MATCH(T44,'数式用'!$C$4:$G$4,0)+2,0))</f>
      </c>
      <c r="V44" s="159" t="s">
        <v>277</v>
      </c>
      <c r="W44" s="617"/>
      <c r="X44" s="156" t="s">
        <v>278</v>
      </c>
      <c r="Y44" s="617"/>
      <c r="Z44" s="370" t="s">
        <v>279</v>
      </c>
      <c r="AA44" s="618"/>
      <c r="AB44" s="156" t="s">
        <v>278</v>
      </c>
      <c r="AC44" s="618"/>
      <c r="AD44" s="156" t="s">
        <v>280</v>
      </c>
      <c r="AE44" s="619" t="s">
        <v>281</v>
      </c>
      <c r="AF44" s="620">
        <f t="shared" si="2"/>
      </c>
      <c r="AG44" s="621" t="s">
        <v>282</v>
      </c>
      <c r="AH44" s="622">
        <f t="shared" si="0"/>
      </c>
    </row>
    <row r="45" spans="1:34" ht="36.75" customHeight="1">
      <c r="A45" s="605">
        <f t="shared" si="3"/>
        <v>34</v>
      </c>
      <c r="B45" s="606">
        <f>IF('基本情報入力シート'!C66="","",'基本情報入力シート'!C66)</f>
      </c>
      <c r="C45" s="607">
        <f>IF('基本情報入力シート'!D66="","",'基本情報入力シート'!D66)</f>
      </c>
      <c r="D45" s="608">
        <f>IF('基本情報入力シート'!E66="","",'基本情報入力シート'!E66)</f>
      </c>
      <c r="E45" s="608">
        <f>IF('基本情報入力シート'!F66="","",'基本情報入力シート'!F66)</f>
      </c>
      <c r="F45" s="608">
        <f>IF('基本情報入力シート'!G66="","",'基本情報入力シート'!G66)</f>
      </c>
      <c r="G45" s="608">
        <f>IF('基本情報入力シート'!H66="","",'基本情報入力シート'!H66)</f>
      </c>
      <c r="H45" s="608">
        <f>IF('基本情報入力シート'!I66="","",'基本情報入力シート'!I66)</f>
      </c>
      <c r="I45" s="608">
        <f>IF('基本情報入力シート'!J66="","",'基本情報入力シート'!J66)</f>
      </c>
      <c r="J45" s="608">
        <f>IF('基本情報入力シート'!K66="","",'基本情報入力シート'!K66)</f>
      </c>
      <c r="K45" s="609">
        <f>IF('基本情報入力シート'!L66="","",'基本情報入力シート'!L66)</f>
      </c>
      <c r="L45" s="610">
        <f>IF('基本情報入力シート'!M66="","",'基本情報入力シート'!M66)</f>
      </c>
      <c r="M45" s="610">
        <f>IF('基本情報入力シート'!R66="","",'基本情報入力シート'!R66)</f>
      </c>
      <c r="N45" s="610">
        <f>IF('基本情報入力シート'!W66="","",'基本情報入力シート'!W66)</f>
      </c>
      <c r="O45" s="605">
        <f>IF('基本情報入力シート'!X66="","",'基本情報入力シート'!X66)</f>
      </c>
      <c r="P45" s="611">
        <f>IF('基本情報入力シート'!Y66="","",'基本情報入力シート'!Y66)</f>
      </c>
      <c r="Q45" s="612">
        <f>IF('基本情報入力シート'!Z66="","",'基本情報入力シート'!Z66)</f>
      </c>
      <c r="R45" s="613">
        <f>IF('基本情報入力シート'!AA66="","",'基本情報入力シート'!AA66)</f>
      </c>
      <c r="S45" s="614"/>
      <c r="T45" s="615"/>
      <c r="U45" s="616">
        <f>IF(P45="","",VLOOKUP(P45,'数式用'!$A$5:$I$28,MATCH(T45,'数式用'!$C$4:$G$4,0)+2,0))</f>
      </c>
      <c r="V45" s="159" t="s">
        <v>277</v>
      </c>
      <c r="W45" s="617"/>
      <c r="X45" s="156" t="s">
        <v>278</v>
      </c>
      <c r="Y45" s="617"/>
      <c r="Z45" s="370" t="s">
        <v>279</v>
      </c>
      <c r="AA45" s="618"/>
      <c r="AB45" s="156" t="s">
        <v>278</v>
      </c>
      <c r="AC45" s="618"/>
      <c r="AD45" s="156" t="s">
        <v>280</v>
      </c>
      <c r="AE45" s="619" t="s">
        <v>281</v>
      </c>
      <c r="AF45" s="620">
        <f t="shared" si="2"/>
      </c>
      <c r="AG45" s="621" t="s">
        <v>282</v>
      </c>
      <c r="AH45" s="622">
        <f t="shared" si="0"/>
      </c>
    </row>
    <row r="46" spans="1:34" ht="36.75" customHeight="1">
      <c r="A46" s="605">
        <f t="shared" si="3"/>
        <v>35</v>
      </c>
      <c r="B46" s="606">
        <f>IF('基本情報入力シート'!C67="","",'基本情報入力シート'!C67)</f>
      </c>
      <c r="C46" s="607">
        <f>IF('基本情報入力シート'!D67="","",'基本情報入力シート'!D67)</f>
      </c>
      <c r="D46" s="608">
        <f>IF('基本情報入力シート'!E67="","",'基本情報入力シート'!E67)</f>
      </c>
      <c r="E46" s="608">
        <f>IF('基本情報入力シート'!F67="","",'基本情報入力シート'!F67)</f>
      </c>
      <c r="F46" s="608">
        <f>IF('基本情報入力シート'!G67="","",'基本情報入力シート'!G67)</f>
      </c>
      <c r="G46" s="608">
        <f>IF('基本情報入力シート'!H67="","",'基本情報入力シート'!H67)</f>
      </c>
      <c r="H46" s="608">
        <f>IF('基本情報入力シート'!I67="","",'基本情報入力シート'!I67)</f>
      </c>
      <c r="I46" s="608">
        <f>IF('基本情報入力シート'!J67="","",'基本情報入力シート'!J67)</f>
      </c>
      <c r="J46" s="608">
        <f>IF('基本情報入力シート'!K67="","",'基本情報入力シート'!K67)</f>
      </c>
      <c r="K46" s="609">
        <f>IF('基本情報入力シート'!L67="","",'基本情報入力シート'!L67)</f>
      </c>
      <c r="L46" s="610">
        <f>IF('基本情報入力シート'!M67="","",'基本情報入力シート'!M67)</f>
      </c>
      <c r="M46" s="610">
        <f>IF('基本情報入力シート'!R67="","",'基本情報入力シート'!R67)</f>
      </c>
      <c r="N46" s="610">
        <f>IF('基本情報入力シート'!W67="","",'基本情報入力シート'!W67)</f>
      </c>
      <c r="O46" s="605">
        <f>IF('基本情報入力シート'!X67="","",'基本情報入力シート'!X67)</f>
      </c>
      <c r="P46" s="611">
        <f>IF('基本情報入力シート'!Y67="","",'基本情報入力シート'!Y67)</f>
      </c>
      <c r="Q46" s="612">
        <f>IF('基本情報入力シート'!Z67="","",'基本情報入力シート'!Z67)</f>
      </c>
      <c r="R46" s="613">
        <f>IF('基本情報入力シート'!AA67="","",'基本情報入力シート'!AA67)</f>
      </c>
      <c r="S46" s="614"/>
      <c r="T46" s="615"/>
      <c r="U46" s="616">
        <f>IF(P46="","",VLOOKUP(P46,'数式用'!$A$5:$I$28,MATCH(T46,'数式用'!$C$4:$G$4,0)+2,0))</f>
      </c>
      <c r="V46" s="159" t="s">
        <v>277</v>
      </c>
      <c r="W46" s="617"/>
      <c r="X46" s="156" t="s">
        <v>278</v>
      </c>
      <c r="Y46" s="617"/>
      <c r="Z46" s="370" t="s">
        <v>279</v>
      </c>
      <c r="AA46" s="618"/>
      <c r="AB46" s="156" t="s">
        <v>278</v>
      </c>
      <c r="AC46" s="618"/>
      <c r="AD46" s="156" t="s">
        <v>280</v>
      </c>
      <c r="AE46" s="619" t="s">
        <v>281</v>
      </c>
      <c r="AF46" s="620">
        <f t="shared" si="2"/>
      </c>
      <c r="AG46" s="621" t="s">
        <v>282</v>
      </c>
      <c r="AH46" s="622">
        <f t="shared" si="0"/>
      </c>
    </row>
    <row r="47" spans="1:34" ht="36.75" customHeight="1">
      <c r="A47" s="605">
        <f t="shared" si="3"/>
        <v>36</v>
      </c>
      <c r="B47" s="606">
        <f>IF('基本情報入力シート'!C68="","",'基本情報入力シート'!C68)</f>
      </c>
      <c r="C47" s="607">
        <f>IF('基本情報入力シート'!D68="","",'基本情報入力シート'!D68)</f>
      </c>
      <c r="D47" s="608">
        <f>IF('基本情報入力シート'!E68="","",'基本情報入力シート'!E68)</f>
      </c>
      <c r="E47" s="608">
        <f>IF('基本情報入力シート'!F68="","",'基本情報入力シート'!F68)</f>
      </c>
      <c r="F47" s="608">
        <f>IF('基本情報入力シート'!G68="","",'基本情報入力シート'!G68)</f>
      </c>
      <c r="G47" s="608">
        <f>IF('基本情報入力シート'!H68="","",'基本情報入力シート'!H68)</f>
      </c>
      <c r="H47" s="608">
        <f>IF('基本情報入力シート'!I68="","",'基本情報入力シート'!I68)</f>
      </c>
      <c r="I47" s="608">
        <f>IF('基本情報入力シート'!J68="","",'基本情報入力シート'!J68)</f>
      </c>
      <c r="J47" s="608">
        <f>IF('基本情報入力シート'!K68="","",'基本情報入力シート'!K68)</f>
      </c>
      <c r="K47" s="609">
        <f>IF('基本情報入力シート'!L68="","",'基本情報入力シート'!L68)</f>
      </c>
      <c r="L47" s="610">
        <f>IF('基本情報入力シート'!M68="","",'基本情報入力シート'!M68)</f>
      </c>
      <c r="M47" s="610">
        <f>IF('基本情報入力シート'!R68="","",'基本情報入力シート'!R68)</f>
      </c>
      <c r="N47" s="610">
        <f>IF('基本情報入力シート'!W68="","",'基本情報入力シート'!W68)</f>
      </c>
      <c r="O47" s="605">
        <f>IF('基本情報入力シート'!X68="","",'基本情報入力シート'!X68)</f>
      </c>
      <c r="P47" s="611">
        <f>IF('基本情報入力シート'!Y68="","",'基本情報入力シート'!Y68)</f>
      </c>
      <c r="Q47" s="612">
        <f>IF('基本情報入力シート'!Z68="","",'基本情報入力シート'!Z68)</f>
      </c>
      <c r="R47" s="613">
        <f>IF('基本情報入力シート'!AA68="","",'基本情報入力シート'!AA68)</f>
      </c>
      <c r="S47" s="614"/>
      <c r="T47" s="615"/>
      <c r="U47" s="616">
        <f>IF(P47="","",VLOOKUP(P47,'数式用'!$A$5:$I$28,MATCH(T47,'数式用'!$C$4:$G$4,0)+2,0))</f>
      </c>
      <c r="V47" s="159" t="s">
        <v>277</v>
      </c>
      <c r="W47" s="617"/>
      <c r="X47" s="156" t="s">
        <v>278</v>
      </c>
      <c r="Y47" s="617"/>
      <c r="Z47" s="370" t="s">
        <v>279</v>
      </c>
      <c r="AA47" s="618"/>
      <c r="AB47" s="156" t="s">
        <v>278</v>
      </c>
      <c r="AC47" s="618"/>
      <c r="AD47" s="156" t="s">
        <v>280</v>
      </c>
      <c r="AE47" s="619" t="s">
        <v>281</v>
      </c>
      <c r="AF47" s="620">
        <f t="shared" si="2"/>
      </c>
      <c r="AG47" s="621" t="s">
        <v>282</v>
      </c>
      <c r="AH47" s="622">
        <f t="shared" si="0"/>
      </c>
    </row>
    <row r="48" spans="1:34" ht="36.75" customHeight="1">
      <c r="A48" s="605">
        <f t="shared" si="3"/>
        <v>37</v>
      </c>
      <c r="B48" s="606">
        <f>IF('基本情報入力シート'!C69="","",'基本情報入力シート'!C69)</f>
      </c>
      <c r="C48" s="607">
        <f>IF('基本情報入力シート'!D69="","",'基本情報入力シート'!D69)</f>
      </c>
      <c r="D48" s="608">
        <f>IF('基本情報入力シート'!E69="","",'基本情報入力シート'!E69)</f>
      </c>
      <c r="E48" s="608">
        <f>IF('基本情報入力シート'!F69="","",'基本情報入力シート'!F69)</f>
      </c>
      <c r="F48" s="608">
        <f>IF('基本情報入力シート'!G69="","",'基本情報入力シート'!G69)</f>
      </c>
      <c r="G48" s="608">
        <f>IF('基本情報入力シート'!H69="","",'基本情報入力シート'!H69)</f>
      </c>
      <c r="H48" s="608">
        <f>IF('基本情報入力シート'!I69="","",'基本情報入力シート'!I69)</f>
      </c>
      <c r="I48" s="608">
        <f>IF('基本情報入力シート'!J69="","",'基本情報入力シート'!J69)</f>
      </c>
      <c r="J48" s="608">
        <f>IF('基本情報入力シート'!K69="","",'基本情報入力シート'!K69)</f>
      </c>
      <c r="K48" s="609">
        <f>IF('基本情報入力シート'!L69="","",'基本情報入力シート'!L69)</f>
      </c>
      <c r="L48" s="610">
        <f>IF('基本情報入力シート'!M69="","",'基本情報入力シート'!M69)</f>
      </c>
      <c r="M48" s="610">
        <f>IF('基本情報入力シート'!R69="","",'基本情報入力シート'!R69)</f>
      </c>
      <c r="N48" s="610">
        <f>IF('基本情報入力シート'!W69="","",'基本情報入力シート'!W69)</f>
      </c>
      <c r="O48" s="605">
        <f>IF('基本情報入力シート'!X69="","",'基本情報入力シート'!X69)</f>
      </c>
      <c r="P48" s="611">
        <f>IF('基本情報入力シート'!Y69="","",'基本情報入力シート'!Y69)</f>
      </c>
      <c r="Q48" s="612">
        <f>IF('基本情報入力シート'!Z69="","",'基本情報入力シート'!Z69)</f>
      </c>
      <c r="R48" s="613">
        <f>IF('基本情報入力シート'!AA69="","",'基本情報入力シート'!AA69)</f>
      </c>
      <c r="S48" s="614"/>
      <c r="T48" s="615"/>
      <c r="U48" s="616">
        <f>IF(P48="","",VLOOKUP(P48,'数式用'!$A$5:$I$28,MATCH(T48,'数式用'!$C$4:$G$4,0)+2,0))</f>
      </c>
      <c r="V48" s="159" t="s">
        <v>277</v>
      </c>
      <c r="W48" s="617"/>
      <c r="X48" s="156" t="s">
        <v>278</v>
      </c>
      <c r="Y48" s="617"/>
      <c r="Z48" s="370" t="s">
        <v>279</v>
      </c>
      <c r="AA48" s="618"/>
      <c r="AB48" s="156" t="s">
        <v>278</v>
      </c>
      <c r="AC48" s="618"/>
      <c r="AD48" s="156" t="s">
        <v>280</v>
      </c>
      <c r="AE48" s="619" t="s">
        <v>281</v>
      </c>
      <c r="AF48" s="620">
        <f t="shared" si="2"/>
      </c>
      <c r="AG48" s="621" t="s">
        <v>282</v>
      </c>
      <c r="AH48" s="622">
        <f t="shared" si="0"/>
      </c>
    </row>
    <row r="49" spans="1:34" ht="36.75" customHeight="1">
      <c r="A49" s="605">
        <f t="shared" si="3"/>
        <v>38</v>
      </c>
      <c r="B49" s="606">
        <f>IF('基本情報入力シート'!C70="","",'基本情報入力シート'!C70)</f>
      </c>
      <c r="C49" s="607">
        <f>IF('基本情報入力シート'!D70="","",'基本情報入力シート'!D70)</f>
      </c>
      <c r="D49" s="608">
        <f>IF('基本情報入力シート'!E70="","",'基本情報入力シート'!E70)</f>
      </c>
      <c r="E49" s="608">
        <f>IF('基本情報入力シート'!F70="","",'基本情報入力シート'!F70)</f>
      </c>
      <c r="F49" s="608">
        <f>IF('基本情報入力シート'!G70="","",'基本情報入力シート'!G70)</f>
      </c>
      <c r="G49" s="608">
        <f>IF('基本情報入力シート'!H70="","",'基本情報入力シート'!H70)</f>
      </c>
      <c r="H49" s="608">
        <f>IF('基本情報入力シート'!I70="","",'基本情報入力シート'!I70)</f>
      </c>
      <c r="I49" s="608">
        <f>IF('基本情報入力シート'!J70="","",'基本情報入力シート'!J70)</f>
      </c>
      <c r="J49" s="608">
        <f>IF('基本情報入力シート'!K70="","",'基本情報入力シート'!K70)</f>
      </c>
      <c r="K49" s="609">
        <f>IF('基本情報入力シート'!L70="","",'基本情報入力シート'!L70)</f>
      </c>
      <c r="L49" s="610">
        <f>IF('基本情報入力シート'!M70="","",'基本情報入力シート'!M70)</f>
      </c>
      <c r="M49" s="610">
        <f>IF('基本情報入力シート'!R70="","",'基本情報入力シート'!R70)</f>
      </c>
      <c r="N49" s="610">
        <f>IF('基本情報入力シート'!W70="","",'基本情報入力シート'!W70)</f>
      </c>
      <c r="O49" s="605">
        <f>IF('基本情報入力シート'!X70="","",'基本情報入力シート'!X70)</f>
      </c>
      <c r="P49" s="611">
        <f>IF('基本情報入力シート'!Y70="","",'基本情報入力シート'!Y70)</f>
      </c>
      <c r="Q49" s="612">
        <f>IF('基本情報入力シート'!Z70="","",'基本情報入力シート'!Z70)</f>
      </c>
      <c r="R49" s="613">
        <f>IF('基本情報入力シート'!AA70="","",'基本情報入力シート'!AA70)</f>
      </c>
      <c r="S49" s="614"/>
      <c r="T49" s="615"/>
      <c r="U49" s="616">
        <f>IF(P49="","",VLOOKUP(P49,'数式用'!$A$5:$I$28,MATCH(T49,'数式用'!$C$4:$G$4,0)+2,0))</f>
      </c>
      <c r="V49" s="159" t="s">
        <v>277</v>
      </c>
      <c r="W49" s="617"/>
      <c r="X49" s="156" t="s">
        <v>278</v>
      </c>
      <c r="Y49" s="617"/>
      <c r="Z49" s="370" t="s">
        <v>279</v>
      </c>
      <c r="AA49" s="618"/>
      <c r="AB49" s="156" t="s">
        <v>278</v>
      </c>
      <c r="AC49" s="618"/>
      <c r="AD49" s="156" t="s">
        <v>280</v>
      </c>
      <c r="AE49" s="619" t="s">
        <v>281</v>
      </c>
      <c r="AF49" s="620">
        <f t="shared" si="2"/>
      </c>
      <c r="AG49" s="621" t="s">
        <v>282</v>
      </c>
      <c r="AH49" s="622">
        <f t="shared" si="0"/>
      </c>
    </row>
    <row r="50" spans="1:34" ht="36.75" customHeight="1">
      <c r="A50" s="605">
        <f t="shared" si="3"/>
        <v>39</v>
      </c>
      <c r="B50" s="606">
        <f>IF('基本情報入力シート'!C71="","",'基本情報入力シート'!C71)</f>
      </c>
      <c r="C50" s="607">
        <f>IF('基本情報入力シート'!D71="","",'基本情報入力シート'!D71)</f>
      </c>
      <c r="D50" s="608">
        <f>IF('基本情報入力シート'!E71="","",'基本情報入力シート'!E71)</f>
      </c>
      <c r="E50" s="608">
        <f>IF('基本情報入力シート'!F71="","",'基本情報入力シート'!F71)</f>
      </c>
      <c r="F50" s="608">
        <f>IF('基本情報入力シート'!G71="","",'基本情報入力シート'!G71)</f>
      </c>
      <c r="G50" s="608">
        <f>IF('基本情報入力シート'!H71="","",'基本情報入力シート'!H71)</f>
      </c>
      <c r="H50" s="608">
        <f>IF('基本情報入力シート'!I71="","",'基本情報入力シート'!I71)</f>
      </c>
      <c r="I50" s="608">
        <f>IF('基本情報入力シート'!J71="","",'基本情報入力シート'!J71)</f>
      </c>
      <c r="J50" s="608">
        <f>IF('基本情報入力シート'!K71="","",'基本情報入力シート'!K71)</f>
      </c>
      <c r="K50" s="609">
        <f>IF('基本情報入力シート'!L71="","",'基本情報入力シート'!L71)</f>
      </c>
      <c r="L50" s="610">
        <f>IF('基本情報入力シート'!M71="","",'基本情報入力シート'!M71)</f>
      </c>
      <c r="M50" s="610">
        <f>IF('基本情報入力シート'!R71="","",'基本情報入力シート'!R71)</f>
      </c>
      <c r="N50" s="610">
        <f>IF('基本情報入力シート'!W71="","",'基本情報入力シート'!W71)</f>
      </c>
      <c r="O50" s="605">
        <f>IF('基本情報入力シート'!X71="","",'基本情報入力シート'!X71)</f>
      </c>
      <c r="P50" s="611">
        <f>IF('基本情報入力シート'!Y71="","",'基本情報入力シート'!Y71)</f>
      </c>
      <c r="Q50" s="612">
        <f>IF('基本情報入力シート'!Z71="","",'基本情報入力シート'!Z71)</f>
      </c>
      <c r="R50" s="613">
        <f>IF('基本情報入力シート'!AA71="","",'基本情報入力シート'!AA71)</f>
      </c>
      <c r="S50" s="614"/>
      <c r="T50" s="615"/>
      <c r="U50" s="616">
        <f>IF(P50="","",VLOOKUP(P50,'数式用'!$A$5:$I$28,MATCH(T50,'数式用'!$C$4:$G$4,0)+2,0))</f>
      </c>
      <c r="V50" s="159" t="s">
        <v>277</v>
      </c>
      <c r="W50" s="617"/>
      <c r="X50" s="156" t="s">
        <v>278</v>
      </c>
      <c r="Y50" s="617"/>
      <c r="Z50" s="370" t="s">
        <v>279</v>
      </c>
      <c r="AA50" s="618"/>
      <c r="AB50" s="156" t="s">
        <v>278</v>
      </c>
      <c r="AC50" s="618"/>
      <c r="AD50" s="156" t="s">
        <v>280</v>
      </c>
      <c r="AE50" s="619" t="s">
        <v>281</v>
      </c>
      <c r="AF50" s="620">
        <f t="shared" si="2"/>
      </c>
      <c r="AG50" s="621" t="s">
        <v>282</v>
      </c>
      <c r="AH50" s="622">
        <f t="shared" si="0"/>
      </c>
    </row>
    <row r="51" spans="1:34" ht="36.75" customHeight="1">
      <c r="A51" s="605">
        <f t="shared" si="3"/>
        <v>40</v>
      </c>
      <c r="B51" s="606">
        <f>IF('基本情報入力シート'!C72="","",'基本情報入力シート'!C72)</f>
      </c>
      <c r="C51" s="607">
        <f>IF('基本情報入力シート'!D72="","",'基本情報入力シート'!D72)</f>
      </c>
      <c r="D51" s="608">
        <f>IF('基本情報入力シート'!E72="","",'基本情報入力シート'!E72)</f>
      </c>
      <c r="E51" s="608">
        <f>IF('基本情報入力シート'!F72="","",'基本情報入力シート'!F72)</f>
      </c>
      <c r="F51" s="608">
        <f>IF('基本情報入力シート'!G72="","",'基本情報入力シート'!G72)</f>
      </c>
      <c r="G51" s="608">
        <f>IF('基本情報入力シート'!H72="","",'基本情報入力シート'!H72)</f>
      </c>
      <c r="H51" s="608">
        <f>IF('基本情報入力シート'!I72="","",'基本情報入力シート'!I72)</f>
      </c>
      <c r="I51" s="608">
        <f>IF('基本情報入力シート'!J72="","",'基本情報入力シート'!J72)</f>
      </c>
      <c r="J51" s="608">
        <f>IF('基本情報入力シート'!K72="","",'基本情報入力シート'!K72)</f>
      </c>
      <c r="K51" s="609">
        <f>IF('基本情報入力シート'!L72="","",'基本情報入力シート'!L72)</f>
      </c>
      <c r="L51" s="610">
        <f>IF('基本情報入力シート'!M72="","",'基本情報入力シート'!M72)</f>
      </c>
      <c r="M51" s="610">
        <f>IF('基本情報入力シート'!R72="","",'基本情報入力シート'!R72)</f>
      </c>
      <c r="N51" s="610">
        <f>IF('基本情報入力シート'!W72="","",'基本情報入力シート'!W72)</f>
      </c>
      <c r="O51" s="605">
        <f>IF('基本情報入力シート'!X72="","",'基本情報入力シート'!X72)</f>
      </c>
      <c r="P51" s="611">
        <f>IF('基本情報入力シート'!Y72="","",'基本情報入力シート'!Y72)</f>
      </c>
      <c r="Q51" s="612">
        <f>IF('基本情報入力シート'!Z72="","",'基本情報入力シート'!Z72)</f>
      </c>
      <c r="R51" s="613">
        <f>IF('基本情報入力シート'!AA72="","",'基本情報入力シート'!AA72)</f>
      </c>
      <c r="S51" s="614"/>
      <c r="T51" s="615"/>
      <c r="U51" s="616">
        <f>IF(P51="","",VLOOKUP(P51,'数式用'!$A$5:$I$28,MATCH(T51,'数式用'!$C$4:$G$4,0)+2,0))</f>
      </c>
      <c r="V51" s="159" t="s">
        <v>277</v>
      </c>
      <c r="W51" s="617"/>
      <c r="X51" s="156" t="s">
        <v>278</v>
      </c>
      <c r="Y51" s="617"/>
      <c r="Z51" s="370" t="s">
        <v>279</v>
      </c>
      <c r="AA51" s="618"/>
      <c r="AB51" s="156" t="s">
        <v>278</v>
      </c>
      <c r="AC51" s="618"/>
      <c r="AD51" s="156" t="s">
        <v>280</v>
      </c>
      <c r="AE51" s="619" t="s">
        <v>281</v>
      </c>
      <c r="AF51" s="620">
        <f t="shared" si="2"/>
      </c>
      <c r="AG51" s="623" t="s">
        <v>282</v>
      </c>
      <c r="AH51" s="622">
        <f t="shared" si="0"/>
      </c>
    </row>
    <row r="52" spans="1:34" ht="36.75" customHeight="1">
      <c r="A52" s="605">
        <f t="shared" si="3"/>
        <v>41</v>
      </c>
      <c r="B52" s="606">
        <f>IF('基本情報入力シート'!C73="","",'基本情報入力シート'!C73)</f>
      </c>
      <c r="C52" s="607">
        <f>IF('基本情報入力シート'!D73="","",'基本情報入力シート'!D73)</f>
      </c>
      <c r="D52" s="608">
        <f>IF('基本情報入力シート'!E73="","",'基本情報入力シート'!E73)</f>
      </c>
      <c r="E52" s="608">
        <f>IF('基本情報入力シート'!F73="","",'基本情報入力シート'!F73)</f>
      </c>
      <c r="F52" s="608">
        <f>IF('基本情報入力シート'!G73="","",'基本情報入力シート'!G73)</f>
      </c>
      <c r="G52" s="608">
        <f>IF('基本情報入力シート'!H73="","",'基本情報入力シート'!H73)</f>
      </c>
      <c r="H52" s="608">
        <f>IF('基本情報入力シート'!I73="","",'基本情報入力シート'!I73)</f>
      </c>
      <c r="I52" s="608">
        <f>IF('基本情報入力シート'!J73="","",'基本情報入力シート'!J73)</f>
      </c>
      <c r="J52" s="608">
        <f>IF('基本情報入力シート'!K73="","",'基本情報入力シート'!K73)</f>
      </c>
      <c r="K52" s="609">
        <f>IF('基本情報入力シート'!L73="","",'基本情報入力シート'!L73)</f>
      </c>
      <c r="L52" s="610">
        <f>IF('基本情報入力シート'!M73="","",'基本情報入力シート'!M73)</f>
      </c>
      <c r="M52" s="610">
        <f>IF('基本情報入力シート'!R73="","",'基本情報入力シート'!R73)</f>
      </c>
      <c r="N52" s="610">
        <f>IF('基本情報入力シート'!W73="","",'基本情報入力シート'!W73)</f>
      </c>
      <c r="O52" s="605">
        <f>IF('基本情報入力シート'!X73="","",'基本情報入力シート'!X73)</f>
      </c>
      <c r="P52" s="611">
        <f>IF('基本情報入力シート'!Y73="","",'基本情報入力シート'!Y73)</f>
      </c>
      <c r="Q52" s="612">
        <f>IF('基本情報入力シート'!Z73="","",'基本情報入力シート'!Z73)</f>
      </c>
      <c r="R52" s="613">
        <f>IF('基本情報入力シート'!AA73="","",'基本情報入力シート'!AA73)</f>
      </c>
      <c r="S52" s="614"/>
      <c r="T52" s="615"/>
      <c r="U52" s="616">
        <f>IF(P52="","",VLOOKUP(P52,'数式用'!$A$5:$I$28,MATCH(T52,'数式用'!$C$4:$G$4,0)+2,0))</f>
      </c>
      <c r="V52" s="159" t="s">
        <v>277</v>
      </c>
      <c r="W52" s="617"/>
      <c r="X52" s="156" t="s">
        <v>278</v>
      </c>
      <c r="Y52" s="617"/>
      <c r="Z52" s="370" t="s">
        <v>279</v>
      </c>
      <c r="AA52" s="618"/>
      <c r="AB52" s="156" t="s">
        <v>278</v>
      </c>
      <c r="AC52" s="618"/>
      <c r="AD52" s="156" t="s">
        <v>280</v>
      </c>
      <c r="AE52" s="619" t="s">
        <v>281</v>
      </c>
      <c r="AF52" s="620">
        <f t="shared" si="2"/>
      </c>
      <c r="AG52" s="623" t="s">
        <v>282</v>
      </c>
      <c r="AH52" s="622">
        <f t="shared" si="0"/>
      </c>
    </row>
    <row r="53" spans="1:34" ht="36.75" customHeight="1">
      <c r="A53" s="605">
        <f t="shared" si="3"/>
        <v>42</v>
      </c>
      <c r="B53" s="606">
        <f>IF('基本情報入力シート'!C74="","",'基本情報入力シート'!C74)</f>
      </c>
      <c r="C53" s="607">
        <f>IF('基本情報入力シート'!D74="","",'基本情報入力シート'!D74)</f>
      </c>
      <c r="D53" s="608">
        <f>IF('基本情報入力シート'!E74="","",'基本情報入力シート'!E74)</f>
      </c>
      <c r="E53" s="608">
        <f>IF('基本情報入力シート'!F74="","",'基本情報入力シート'!F74)</f>
      </c>
      <c r="F53" s="608">
        <f>IF('基本情報入力シート'!G74="","",'基本情報入力シート'!G74)</f>
      </c>
      <c r="G53" s="608">
        <f>IF('基本情報入力シート'!H74="","",'基本情報入力シート'!H74)</f>
      </c>
      <c r="H53" s="608">
        <f>IF('基本情報入力シート'!I74="","",'基本情報入力シート'!I74)</f>
      </c>
      <c r="I53" s="608">
        <f>IF('基本情報入力シート'!J74="","",'基本情報入力シート'!J74)</f>
      </c>
      <c r="J53" s="608">
        <f>IF('基本情報入力シート'!K74="","",'基本情報入力シート'!K74)</f>
      </c>
      <c r="K53" s="609">
        <f>IF('基本情報入力シート'!L74="","",'基本情報入力シート'!L74)</f>
      </c>
      <c r="L53" s="610">
        <f>IF('基本情報入力シート'!M74="","",'基本情報入力シート'!M74)</f>
      </c>
      <c r="M53" s="610">
        <f>IF('基本情報入力シート'!R74="","",'基本情報入力シート'!R74)</f>
      </c>
      <c r="N53" s="610">
        <f>IF('基本情報入力シート'!W74="","",'基本情報入力シート'!W74)</f>
      </c>
      <c r="O53" s="605">
        <f>IF('基本情報入力シート'!X74="","",'基本情報入力シート'!X74)</f>
      </c>
      <c r="P53" s="611">
        <f>IF('基本情報入力シート'!Y74="","",'基本情報入力シート'!Y74)</f>
      </c>
      <c r="Q53" s="612">
        <f>IF('基本情報入力シート'!Z74="","",'基本情報入力シート'!Z74)</f>
      </c>
      <c r="R53" s="613">
        <f>IF('基本情報入力シート'!AA74="","",'基本情報入力シート'!AA74)</f>
      </c>
      <c r="S53" s="614"/>
      <c r="T53" s="615"/>
      <c r="U53" s="616">
        <f>IF(P53="","",VLOOKUP(P53,'数式用'!$A$5:$I$28,MATCH(T53,'数式用'!$C$4:$G$4,0)+2,0))</f>
      </c>
      <c r="V53" s="159" t="s">
        <v>277</v>
      </c>
      <c r="W53" s="617"/>
      <c r="X53" s="156" t="s">
        <v>278</v>
      </c>
      <c r="Y53" s="617"/>
      <c r="Z53" s="370" t="s">
        <v>279</v>
      </c>
      <c r="AA53" s="618"/>
      <c r="AB53" s="156" t="s">
        <v>278</v>
      </c>
      <c r="AC53" s="618"/>
      <c r="AD53" s="156" t="s">
        <v>280</v>
      </c>
      <c r="AE53" s="619" t="s">
        <v>281</v>
      </c>
      <c r="AF53" s="620">
        <f t="shared" si="2"/>
      </c>
      <c r="AG53" s="623" t="s">
        <v>282</v>
      </c>
      <c r="AH53" s="622">
        <f t="shared" si="0"/>
      </c>
    </row>
    <row r="54" spans="1:34" ht="36.75" customHeight="1">
      <c r="A54" s="605">
        <f t="shared" si="3"/>
        <v>43</v>
      </c>
      <c r="B54" s="606">
        <f>IF('基本情報入力シート'!C75="","",'基本情報入力シート'!C75)</f>
      </c>
      <c r="C54" s="607">
        <f>IF('基本情報入力シート'!D75="","",'基本情報入力シート'!D75)</f>
      </c>
      <c r="D54" s="608">
        <f>IF('基本情報入力シート'!E75="","",'基本情報入力シート'!E75)</f>
      </c>
      <c r="E54" s="608">
        <f>IF('基本情報入力シート'!F75="","",'基本情報入力シート'!F75)</f>
      </c>
      <c r="F54" s="608">
        <f>IF('基本情報入力シート'!G75="","",'基本情報入力シート'!G75)</f>
      </c>
      <c r="G54" s="608">
        <f>IF('基本情報入力シート'!H75="","",'基本情報入力シート'!H75)</f>
      </c>
      <c r="H54" s="608">
        <f>IF('基本情報入力シート'!I75="","",'基本情報入力シート'!I75)</f>
      </c>
      <c r="I54" s="608">
        <f>IF('基本情報入力シート'!J75="","",'基本情報入力シート'!J75)</f>
      </c>
      <c r="J54" s="608">
        <f>IF('基本情報入力シート'!K75="","",'基本情報入力シート'!K75)</f>
      </c>
      <c r="K54" s="609">
        <f>IF('基本情報入力シート'!L75="","",'基本情報入力シート'!L75)</f>
      </c>
      <c r="L54" s="610">
        <f>IF('基本情報入力シート'!M75="","",'基本情報入力シート'!M75)</f>
      </c>
      <c r="M54" s="610">
        <f>IF('基本情報入力シート'!R75="","",'基本情報入力シート'!R75)</f>
      </c>
      <c r="N54" s="610">
        <f>IF('基本情報入力シート'!W75="","",'基本情報入力シート'!W75)</f>
      </c>
      <c r="O54" s="605">
        <f>IF('基本情報入力シート'!X75="","",'基本情報入力シート'!X75)</f>
      </c>
      <c r="P54" s="611">
        <f>IF('基本情報入力シート'!Y75="","",'基本情報入力シート'!Y75)</f>
      </c>
      <c r="Q54" s="612">
        <f>IF('基本情報入力シート'!Z75="","",'基本情報入力シート'!Z75)</f>
      </c>
      <c r="R54" s="613">
        <f>IF('基本情報入力シート'!AA75="","",'基本情報入力シート'!AA75)</f>
      </c>
      <c r="S54" s="614"/>
      <c r="T54" s="615"/>
      <c r="U54" s="616">
        <f>IF(P54="","",VLOOKUP(P54,'数式用'!$A$5:$I$28,MATCH(T54,'数式用'!$C$4:$G$4,0)+2,0))</f>
      </c>
      <c r="V54" s="159" t="s">
        <v>277</v>
      </c>
      <c r="W54" s="617"/>
      <c r="X54" s="156" t="s">
        <v>278</v>
      </c>
      <c r="Y54" s="617"/>
      <c r="Z54" s="370" t="s">
        <v>279</v>
      </c>
      <c r="AA54" s="618"/>
      <c r="AB54" s="156" t="s">
        <v>278</v>
      </c>
      <c r="AC54" s="618"/>
      <c r="AD54" s="156" t="s">
        <v>280</v>
      </c>
      <c r="AE54" s="619" t="s">
        <v>281</v>
      </c>
      <c r="AF54" s="620">
        <f t="shared" si="2"/>
      </c>
      <c r="AG54" s="623" t="s">
        <v>282</v>
      </c>
      <c r="AH54" s="622">
        <f t="shared" si="0"/>
      </c>
    </row>
    <row r="55" spans="1:34" ht="36.75" customHeight="1">
      <c r="A55" s="605">
        <f t="shared" si="3"/>
        <v>44</v>
      </c>
      <c r="B55" s="606">
        <f>IF('基本情報入力シート'!C76="","",'基本情報入力シート'!C76)</f>
      </c>
      <c r="C55" s="607">
        <f>IF('基本情報入力シート'!D76="","",'基本情報入力シート'!D76)</f>
      </c>
      <c r="D55" s="608">
        <f>IF('基本情報入力シート'!E76="","",'基本情報入力シート'!E76)</f>
      </c>
      <c r="E55" s="608">
        <f>IF('基本情報入力シート'!F76="","",'基本情報入力シート'!F76)</f>
      </c>
      <c r="F55" s="608">
        <f>IF('基本情報入力シート'!G76="","",'基本情報入力シート'!G76)</f>
      </c>
      <c r="G55" s="608">
        <f>IF('基本情報入力シート'!H76="","",'基本情報入力シート'!H76)</f>
      </c>
      <c r="H55" s="608">
        <f>IF('基本情報入力シート'!I76="","",'基本情報入力シート'!I76)</f>
      </c>
      <c r="I55" s="608">
        <f>IF('基本情報入力シート'!J76="","",'基本情報入力シート'!J76)</f>
      </c>
      <c r="J55" s="608">
        <f>IF('基本情報入力シート'!K76="","",'基本情報入力シート'!K76)</f>
      </c>
      <c r="K55" s="609">
        <f>IF('基本情報入力シート'!L76="","",'基本情報入力シート'!L76)</f>
      </c>
      <c r="L55" s="610">
        <f>IF('基本情報入力シート'!M76="","",'基本情報入力シート'!M76)</f>
      </c>
      <c r="M55" s="610">
        <f>IF('基本情報入力シート'!R76="","",'基本情報入力シート'!R76)</f>
      </c>
      <c r="N55" s="610">
        <f>IF('基本情報入力シート'!W76="","",'基本情報入力シート'!W76)</f>
      </c>
      <c r="O55" s="605">
        <f>IF('基本情報入力シート'!X76="","",'基本情報入力シート'!X76)</f>
      </c>
      <c r="P55" s="611">
        <f>IF('基本情報入力シート'!Y76="","",'基本情報入力シート'!Y76)</f>
      </c>
      <c r="Q55" s="612">
        <f>IF('基本情報入力シート'!Z76="","",'基本情報入力シート'!Z76)</f>
      </c>
      <c r="R55" s="613">
        <f>IF('基本情報入力シート'!AA76="","",'基本情報入力シート'!AA76)</f>
      </c>
      <c r="S55" s="614"/>
      <c r="T55" s="615"/>
      <c r="U55" s="616">
        <f>IF(P55="","",VLOOKUP(P55,'数式用'!$A$5:$I$28,MATCH(T55,'数式用'!$C$4:$G$4,0)+2,0))</f>
      </c>
      <c r="V55" s="159" t="s">
        <v>277</v>
      </c>
      <c r="W55" s="617"/>
      <c r="X55" s="156" t="s">
        <v>278</v>
      </c>
      <c r="Y55" s="617"/>
      <c r="Z55" s="370" t="s">
        <v>279</v>
      </c>
      <c r="AA55" s="618"/>
      <c r="AB55" s="156" t="s">
        <v>278</v>
      </c>
      <c r="AC55" s="618"/>
      <c r="AD55" s="156" t="s">
        <v>280</v>
      </c>
      <c r="AE55" s="619" t="s">
        <v>281</v>
      </c>
      <c r="AF55" s="620">
        <f t="shared" si="2"/>
      </c>
      <c r="AG55" s="623" t="s">
        <v>282</v>
      </c>
      <c r="AH55" s="622">
        <f t="shared" si="0"/>
      </c>
    </row>
    <row r="56" spans="1:34" ht="36.75" customHeight="1">
      <c r="A56" s="605">
        <f t="shared" si="3"/>
        <v>45</v>
      </c>
      <c r="B56" s="606">
        <f>IF('基本情報入力シート'!C77="","",'基本情報入力シート'!C77)</f>
      </c>
      <c r="C56" s="607">
        <f>IF('基本情報入力シート'!D77="","",'基本情報入力シート'!D77)</f>
      </c>
      <c r="D56" s="608">
        <f>IF('基本情報入力シート'!E77="","",'基本情報入力シート'!E77)</f>
      </c>
      <c r="E56" s="608">
        <f>IF('基本情報入力シート'!F77="","",'基本情報入力シート'!F77)</f>
      </c>
      <c r="F56" s="608">
        <f>IF('基本情報入力シート'!G77="","",'基本情報入力シート'!G77)</f>
      </c>
      <c r="G56" s="608">
        <f>IF('基本情報入力シート'!H77="","",'基本情報入力シート'!H77)</f>
      </c>
      <c r="H56" s="608">
        <f>IF('基本情報入力シート'!I77="","",'基本情報入力シート'!I77)</f>
      </c>
      <c r="I56" s="608">
        <f>IF('基本情報入力シート'!J77="","",'基本情報入力シート'!J77)</f>
      </c>
      <c r="J56" s="608">
        <f>IF('基本情報入力シート'!K77="","",'基本情報入力シート'!K77)</f>
      </c>
      <c r="K56" s="609">
        <f>IF('基本情報入力シート'!L77="","",'基本情報入力シート'!L77)</f>
      </c>
      <c r="L56" s="610">
        <f>IF('基本情報入力シート'!M77="","",'基本情報入力シート'!M77)</f>
      </c>
      <c r="M56" s="610">
        <f>IF('基本情報入力シート'!R77="","",'基本情報入力シート'!R77)</f>
      </c>
      <c r="N56" s="610">
        <f>IF('基本情報入力シート'!W77="","",'基本情報入力シート'!W77)</f>
      </c>
      <c r="O56" s="605">
        <f>IF('基本情報入力シート'!X77="","",'基本情報入力シート'!X77)</f>
      </c>
      <c r="P56" s="611">
        <f>IF('基本情報入力シート'!Y77="","",'基本情報入力シート'!Y77)</f>
      </c>
      <c r="Q56" s="612">
        <f>IF('基本情報入力シート'!Z77="","",'基本情報入力シート'!Z77)</f>
      </c>
      <c r="R56" s="613">
        <f>IF('基本情報入力シート'!AA77="","",'基本情報入力シート'!AA77)</f>
      </c>
      <c r="S56" s="614"/>
      <c r="T56" s="615"/>
      <c r="U56" s="616">
        <f>IF(P56="","",VLOOKUP(P56,'数式用'!$A$5:$I$28,MATCH(T56,'数式用'!$C$4:$G$4,0)+2,0))</f>
      </c>
      <c r="V56" s="159" t="s">
        <v>277</v>
      </c>
      <c r="W56" s="617"/>
      <c r="X56" s="156" t="s">
        <v>278</v>
      </c>
      <c r="Y56" s="617"/>
      <c r="Z56" s="370" t="s">
        <v>279</v>
      </c>
      <c r="AA56" s="618"/>
      <c r="AB56" s="156" t="s">
        <v>278</v>
      </c>
      <c r="AC56" s="618"/>
      <c r="AD56" s="156" t="s">
        <v>280</v>
      </c>
      <c r="AE56" s="619" t="s">
        <v>281</v>
      </c>
      <c r="AF56" s="620">
        <f t="shared" si="2"/>
      </c>
      <c r="AG56" s="623" t="s">
        <v>282</v>
      </c>
      <c r="AH56" s="622">
        <f t="shared" si="0"/>
      </c>
    </row>
    <row r="57" spans="1:34" ht="36.75" customHeight="1">
      <c r="A57" s="605">
        <f t="shared" si="3"/>
        <v>46</v>
      </c>
      <c r="B57" s="606">
        <f>IF('基本情報入力シート'!C78="","",'基本情報入力シート'!C78)</f>
      </c>
      <c r="C57" s="607">
        <f>IF('基本情報入力シート'!D78="","",'基本情報入力シート'!D78)</f>
      </c>
      <c r="D57" s="608">
        <f>IF('基本情報入力シート'!E78="","",'基本情報入力シート'!E78)</f>
      </c>
      <c r="E57" s="608">
        <f>IF('基本情報入力シート'!F78="","",'基本情報入力シート'!F78)</f>
      </c>
      <c r="F57" s="608">
        <f>IF('基本情報入力シート'!G78="","",'基本情報入力シート'!G78)</f>
      </c>
      <c r="G57" s="608">
        <f>IF('基本情報入力シート'!H78="","",'基本情報入力シート'!H78)</f>
      </c>
      <c r="H57" s="608">
        <f>IF('基本情報入力シート'!I78="","",'基本情報入力シート'!I78)</f>
      </c>
      <c r="I57" s="608">
        <f>IF('基本情報入力シート'!J78="","",'基本情報入力シート'!J78)</f>
      </c>
      <c r="J57" s="608">
        <f>IF('基本情報入力シート'!K78="","",'基本情報入力シート'!K78)</f>
      </c>
      <c r="K57" s="609">
        <f>IF('基本情報入力シート'!L78="","",'基本情報入力シート'!L78)</f>
      </c>
      <c r="L57" s="610">
        <f>IF('基本情報入力シート'!M78="","",'基本情報入力シート'!M78)</f>
      </c>
      <c r="M57" s="610">
        <f>IF('基本情報入力シート'!R78="","",'基本情報入力シート'!R78)</f>
      </c>
      <c r="N57" s="610">
        <f>IF('基本情報入力シート'!W78="","",'基本情報入力シート'!W78)</f>
      </c>
      <c r="O57" s="605">
        <f>IF('基本情報入力シート'!X78="","",'基本情報入力シート'!X78)</f>
      </c>
      <c r="P57" s="611">
        <f>IF('基本情報入力シート'!Y78="","",'基本情報入力シート'!Y78)</f>
      </c>
      <c r="Q57" s="612">
        <f>IF('基本情報入力シート'!Z78="","",'基本情報入力シート'!Z78)</f>
      </c>
      <c r="R57" s="613">
        <f>IF('基本情報入力シート'!AA78="","",'基本情報入力シート'!AA78)</f>
      </c>
      <c r="S57" s="614"/>
      <c r="T57" s="615"/>
      <c r="U57" s="616">
        <f>IF(P57="","",VLOOKUP(P57,'数式用'!$A$5:$I$28,MATCH(T57,'数式用'!$C$4:$G$4,0)+2,0))</f>
      </c>
      <c r="V57" s="159" t="s">
        <v>277</v>
      </c>
      <c r="W57" s="617"/>
      <c r="X57" s="156" t="s">
        <v>278</v>
      </c>
      <c r="Y57" s="617"/>
      <c r="Z57" s="370" t="s">
        <v>279</v>
      </c>
      <c r="AA57" s="618"/>
      <c r="AB57" s="156" t="s">
        <v>278</v>
      </c>
      <c r="AC57" s="618"/>
      <c r="AD57" s="156" t="s">
        <v>280</v>
      </c>
      <c r="AE57" s="619" t="s">
        <v>281</v>
      </c>
      <c r="AF57" s="620">
        <f t="shared" si="2"/>
      </c>
      <c r="AG57" s="623" t="s">
        <v>282</v>
      </c>
      <c r="AH57" s="622">
        <f t="shared" si="0"/>
      </c>
    </row>
    <row r="58" spans="1:34" ht="36.75" customHeight="1">
      <c r="A58" s="605">
        <f t="shared" si="3"/>
        <v>47</v>
      </c>
      <c r="B58" s="606">
        <f>IF('基本情報入力シート'!C79="","",'基本情報入力シート'!C79)</f>
      </c>
      <c r="C58" s="607">
        <f>IF('基本情報入力シート'!D79="","",'基本情報入力シート'!D79)</f>
      </c>
      <c r="D58" s="608">
        <f>IF('基本情報入力シート'!E79="","",'基本情報入力シート'!E79)</f>
      </c>
      <c r="E58" s="608">
        <f>IF('基本情報入力シート'!F79="","",'基本情報入力シート'!F79)</f>
      </c>
      <c r="F58" s="608">
        <f>IF('基本情報入力シート'!G79="","",'基本情報入力シート'!G79)</f>
      </c>
      <c r="G58" s="608">
        <f>IF('基本情報入力シート'!H79="","",'基本情報入力シート'!H79)</f>
      </c>
      <c r="H58" s="608">
        <f>IF('基本情報入力シート'!I79="","",'基本情報入力シート'!I79)</f>
      </c>
      <c r="I58" s="608">
        <f>IF('基本情報入力シート'!J79="","",'基本情報入力シート'!J79)</f>
      </c>
      <c r="J58" s="608">
        <f>IF('基本情報入力シート'!K79="","",'基本情報入力シート'!K79)</f>
      </c>
      <c r="K58" s="609">
        <f>IF('基本情報入力シート'!L79="","",'基本情報入力シート'!L79)</f>
      </c>
      <c r="L58" s="610">
        <f>IF('基本情報入力シート'!M79="","",'基本情報入力シート'!M79)</f>
      </c>
      <c r="M58" s="610">
        <f>IF('基本情報入力シート'!R79="","",'基本情報入力シート'!R79)</f>
      </c>
      <c r="N58" s="610">
        <f>IF('基本情報入力シート'!W79="","",'基本情報入力シート'!W79)</f>
      </c>
      <c r="O58" s="605">
        <f>IF('基本情報入力シート'!X79="","",'基本情報入力シート'!X79)</f>
      </c>
      <c r="P58" s="611">
        <f>IF('基本情報入力シート'!Y79="","",'基本情報入力シート'!Y79)</f>
      </c>
      <c r="Q58" s="612">
        <f>IF('基本情報入力シート'!Z79="","",'基本情報入力シート'!Z79)</f>
      </c>
      <c r="R58" s="613">
        <f>IF('基本情報入力シート'!AA79="","",'基本情報入力シート'!AA79)</f>
      </c>
      <c r="S58" s="614"/>
      <c r="T58" s="615"/>
      <c r="U58" s="616">
        <f>IF(P58="","",VLOOKUP(P58,'数式用'!$A$5:$I$28,MATCH(T58,'数式用'!$C$4:$G$4,0)+2,0))</f>
      </c>
      <c r="V58" s="159" t="s">
        <v>277</v>
      </c>
      <c r="W58" s="617"/>
      <c r="X58" s="156" t="s">
        <v>278</v>
      </c>
      <c r="Y58" s="617"/>
      <c r="Z58" s="370" t="s">
        <v>279</v>
      </c>
      <c r="AA58" s="618"/>
      <c r="AB58" s="156" t="s">
        <v>278</v>
      </c>
      <c r="AC58" s="618"/>
      <c r="AD58" s="156" t="s">
        <v>280</v>
      </c>
      <c r="AE58" s="619" t="s">
        <v>281</v>
      </c>
      <c r="AF58" s="620">
        <f t="shared" si="2"/>
      </c>
      <c r="AG58" s="623" t="s">
        <v>282</v>
      </c>
      <c r="AH58" s="622">
        <f t="shared" si="0"/>
      </c>
    </row>
    <row r="59" spans="1:34" ht="36.75" customHeight="1">
      <c r="A59" s="605">
        <f t="shared" si="3"/>
        <v>48</v>
      </c>
      <c r="B59" s="606">
        <f>IF('基本情報入力シート'!C80="","",'基本情報入力シート'!C80)</f>
      </c>
      <c r="C59" s="607">
        <f>IF('基本情報入力シート'!D80="","",'基本情報入力シート'!D80)</f>
      </c>
      <c r="D59" s="608">
        <f>IF('基本情報入力シート'!E80="","",'基本情報入力シート'!E80)</f>
      </c>
      <c r="E59" s="608">
        <f>IF('基本情報入力シート'!F80="","",'基本情報入力シート'!F80)</f>
      </c>
      <c r="F59" s="608">
        <f>IF('基本情報入力シート'!G80="","",'基本情報入力シート'!G80)</f>
      </c>
      <c r="G59" s="608">
        <f>IF('基本情報入力シート'!H80="","",'基本情報入力シート'!H80)</f>
      </c>
      <c r="H59" s="608">
        <f>IF('基本情報入力シート'!I80="","",'基本情報入力シート'!I80)</f>
      </c>
      <c r="I59" s="608">
        <f>IF('基本情報入力シート'!J80="","",'基本情報入力シート'!J80)</f>
      </c>
      <c r="J59" s="608">
        <f>IF('基本情報入力シート'!K80="","",'基本情報入力シート'!K80)</f>
      </c>
      <c r="K59" s="609">
        <f>IF('基本情報入力シート'!L80="","",'基本情報入力シート'!L80)</f>
      </c>
      <c r="L59" s="610">
        <f>IF('基本情報入力シート'!M80="","",'基本情報入力シート'!M80)</f>
      </c>
      <c r="M59" s="610">
        <f>IF('基本情報入力シート'!R80="","",'基本情報入力シート'!R80)</f>
      </c>
      <c r="N59" s="610">
        <f>IF('基本情報入力シート'!W80="","",'基本情報入力シート'!W80)</f>
      </c>
      <c r="O59" s="605">
        <f>IF('基本情報入力シート'!X80="","",'基本情報入力シート'!X80)</f>
      </c>
      <c r="P59" s="611">
        <f>IF('基本情報入力シート'!Y80="","",'基本情報入力シート'!Y80)</f>
      </c>
      <c r="Q59" s="612">
        <f>IF('基本情報入力シート'!Z80="","",'基本情報入力シート'!Z80)</f>
      </c>
      <c r="R59" s="613">
        <f>IF('基本情報入力シート'!AA80="","",'基本情報入力シート'!AA80)</f>
      </c>
      <c r="S59" s="614"/>
      <c r="T59" s="615"/>
      <c r="U59" s="616">
        <f>IF(P59="","",VLOOKUP(P59,'数式用'!$A$5:$I$28,MATCH(T59,'数式用'!$C$4:$G$4,0)+2,0))</f>
      </c>
      <c r="V59" s="159" t="s">
        <v>277</v>
      </c>
      <c r="W59" s="617"/>
      <c r="X59" s="156" t="s">
        <v>278</v>
      </c>
      <c r="Y59" s="617"/>
      <c r="Z59" s="370" t="s">
        <v>279</v>
      </c>
      <c r="AA59" s="618"/>
      <c r="AB59" s="156" t="s">
        <v>278</v>
      </c>
      <c r="AC59" s="618"/>
      <c r="AD59" s="156" t="s">
        <v>280</v>
      </c>
      <c r="AE59" s="619" t="s">
        <v>281</v>
      </c>
      <c r="AF59" s="620">
        <f t="shared" si="2"/>
      </c>
      <c r="AG59" s="623" t="s">
        <v>282</v>
      </c>
      <c r="AH59" s="622">
        <f t="shared" si="0"/>
      </c>
    </row>
    <row r="60" spans="1:34" ht="36.75" customHeight="1">
      <c r="A60" s="605">
        <f t="shared" si="3"/>
        <v>49</v>
      </c>
      <c r="B60" s="606">
        <f>IF('基本情報入力シート'!C81="","",'基本情報入力シート'!C81)</f>
      </c>
      <c r="C60" s="607">
        <f>IF('基本情報入力シート'!D81="","",'基本情報入力シート'!D81)</f>
      </c>
      <c r="D60" s="608">
        <f>IF('基本情報入力シート'!E81="","",'基本情報入力シート'!E81)</f>
      </c>
      <c r="E60" s="608">
        <f>IF('基本情報入力シート'!F81="","",'基本情報入力シート'!F81)</f>
      </c>
      <c r="F60" s="608">
        <f>IF('基本情報入力シート'!G81="","",'基本情報入力シート'!G81)</f>
      </c>
      <c r="G60" s="608">
        <f>IF('基本情報入力シート'!H81="","",'基本情報入力シート'!H81)</f>
      </c>
      <c r="H60" s="608">
        <f>IF('基本情報入力シート'!I81="","",'基本情報入力シート'!I81)</f>
      </c>
      <c r="I60" s="608">
        <f>IF('基本情報入力シート'!J81="","",'基本情報入力シート'!J81)</f>
      </c>
      <c r="J60" s="608">
        <f>IF('基本情報入力シート'!K81="","",'基本情報入力シート'!K81)</f>
      </c>
      <c r="K60" s="609">
        <f>IF('基本情報入力シート'!L81="","",'基本情報入力シート'!L81)</f>
      </c>
      <c r="L60" s="610">
        <f>IF('基本情報入力シート'!M81="","",'基本情報入力シート'!M81)</f>
      </c>
      <c r="M60" s="610">
        <f>IF('基本情報入力シート'!R81="","",'基本情報入力シート'!R81)</f>
      </c>
      <c r="N60" s="610">
        <f>IF('基本情報入力シート'!W81="","",'基本情報入力シート'!W81)</f>
      </c>
      <c r="O60" s="605">
        <f>IF('基本情報入力シート'!X81="","",'基本情報入力シート'!X81)</f>
      </c>
      <c r="P60" s="611">
        <f>IF('基本情報入力シート'!Y81="","",'基本情報入力シート'!Y81)</f>
      </c>
      <c r="Q60" s="612">
        <f>IF('基本情報入力シート'!Z81="","",'基本情報入力シート'!Z81)</f>
      </c>
      <c r="R60" s="613">
        <f>IF('基本情報入力シート'!AA81="","",'基本情報入力シート'!AA81)</f>
      </c>
      <c r="S60" s="614"/>
      <c r="T60" s="615"/>
      <c r="U60" s="616">
        <f>IF(P60="","",VLOOKUP(P60,'数式用'!$A$5:$I$28,MATCH(T60,'数式用'!$C$4:$G$4,0)+2,0))</f>
      </c>
      <c r="V60" s="159" t="s">
        <v>277</v>
      </c>
      <c r="W60" s="617"/>
      <c r="X60" s="156" t="s">
        <v>278</v>
      </c>
      <c r="Y60" s="617"/>
      <c r="Z60" s="370" t="s">
        <v>279</v>
      </c>
      <c r="AA60" s="618"/>
      <c r="AB60" s="156" t="s">
        <v>278</v>
      </c>
      <c r="AC60" s="618"/>
      <c r="AD60" s="156" t="s">
        <v>280</v>
      </c>
      <c r="AE60" s="619" t="s">
        <v>281</v>
      </c>
      <c r="AF60" s="620">
        <f t="shared" si="2"/>
      </c>
      <c r="AG60" s="623" t="s">
        <v>282</v>
      </c>
      <c r="AH60" s="622">
        <f t="shared" si="0"/>
      </c>
    </row>
    <row r="61" spans="1:34" ht="36.75" customHeight="1">
      <c r="A61" s="605">
        <f t="shared" si="3"/>
        <v>50</v>
      </c>
      <c r="B61" s="606">
        <f>IF('基本情報入力シート'!C82="","",'基本情報入力シート'!C82)</f>
      </c>
      <c r="C61" s="607">
        <f>IF('基本情報入力シート'!D82="","",'基本情報入力シート'!D82)</f>
      </c>
      <c r="D61" s="608">
        <f>IF('基本情報入力シート'!E82="","",'基本情報入力シート'!E82)</f>
      </c>
      <c r="E61" s="608">
        <f>IF('基本情報入力シート'!F82="","",'基本情報入力シート'!F82)</f>
      </c>
      <c r="F61" s="608">
        <f>IF('基本情報入力シート'!G82="","",'基本情報入力シート'!G82)</f>
      </c>
      <c r="G61" s="608">
        <f>IF('基本情報入力シート'!H82="","",'基本情報入力シート'!H82)</f>
      </c>
      <c r="H61" s="608">
        <f>IF('基本情報入力シート'!I82="","",'基本情報入力シート'!I82)</f>
      </c>
      <c r="I61" s="608">
        <f>IF('基本情報入力シート'!J82="","",'基本情報入力シート'!J82)</f>
      </c>
      <c r="J61" s="608">
        <f>IF('基本情報入力シート'!K82="","",'基本情報入力シート'!K82)</f>
      </c>
      <c r="K61" s="609">
        <f>IF('基本情報入力シート'!L82="","",'基本情報入力シート'!L82)</f>
      </c>
      <c r="L61" s="610">
        <f>IF('基本情報入力シート'!M82="","",'基本情報入力シート'!M82)</f>
      </c>
      <c r="M61" s="610">
        <f>IF('基本情報入力シート'!R82="","",'基本情報入力シート'!R82)</f>
      </c>
      <c r="N61" s="610">
        <f>IF('基本情報入力シート'!W82="","",'基本情報入力シート'!W82)</f>
      </c>
      <c r="O61" s="605">
        <f>IF('基本情報入力シート'!X82="","",'基本情報入力シート'!X82)</f>
      </c>
      <c r="P61" s="611">
        <f>IF('基本情報入力シート'!Y82="","",'基本情報入力シート'!Y82)</f>
      </c>
      <c r="Q61" s="612">
        <f>IF('基本情報入力シート'!Z82="","",'基本情報入力シート'!Z82)</f>
      </c>
      <c r="R61" s="613">
        <f>IF('基本情報入力シート'!AA82="","",'基本情報入力シート'!AA82)</f>
      </c>
      <c r="S61" s="614"/>
      <c r="T61" s="615"/>
      <c r="U61" s="616">
        <f>IF(P61="","",VLOOKUP(P61,'数式用'!$A$5:$I$28,MATCH(T61,'数式用'!$C$4:$G$4,0)+2,0))</f>
      </c>
      <c r="V61" s="159" t="s">
        <v>277</v>
      </c>
      <c r="W61" s="617"/>
      <c r="X61" s="156" t="s">
        <v>278</v>
      </c>
      <c r="Y61" s="617"/>
      <c r="Z61" s="370" t="s">
        <v>279</v>
      </c>
      <c r="AA61" s="618"/>
      <c r="AB61" s="156" t="s">
        <v>278</v>
      </c>
      <c r="AC61" s="618"/>
      <c r="AD61" s="156" t="s">
        <v>280</v>
      </c>
      <c r="AE61" s="619" t="s">
        <v>281</v>
      </c>
      <c r="AF61" s="620">
        <f t="shared" si="2"/>
      </c>
      <c r="AG61" s="623" t="s">
        <v>282</v>
      </c>
      <c r="AH61" s="622">
        <f t="shared" si="0"/>
      </c>
    </row>
    <row r="62" spans="1:34" ht="36.75" customHeight="1">
      <c r="A62" s="605">
        <f t="shared" si="3"/>
        <v>51</v>
      </c>
      <c r="B62" s="606">
        <f>IF('基本情報入力シート'!C83="","",'基本情報入力シート'!C83)</f>
      </c>
      <c r="C62" s="607">
        <f>IF('基本情報入力シート'!D83="","",'基本情報入力シート'!D83)</f>
      </c>
      <c r="D62" s="608">
        <f>IF('基本情報入力シート'!E83="","",'基本情報入力シート'!E83)</f>
      </c>
      <c r="E62" s="608">
        <f>IF('基本情報入力シート'!F83="","",'基本情報入力シート'!F83)</f>
      </c>
      <c r="F62" s="608">
        <f>IF('基本情報入力シート'!G83="","",'基本情報入力シート'!G83)</f>
      </c>
      <c r="G62" s="608">
        <f>IF('基本情報入力シート'!H83="","",'基本情報入力シート'!H83)</f>
      </c>
      <c r="H62" s="608">
        <f>IF('基本情報入力シート'!I83="","",'基本情報入力シート'!I83)</f>
      </c>
      <c r="I62" s="608">
        <f>IF('基本情報入力シート'!J83="","",'基本情報入力シート'!J83)</f>
      </c>
      <c r="J62" s="608">
        <f>IF('基本情報入力シート'!K83="","",'基本情報入力シート'!K83)</f>
      </c>
      <c r="K62" s="609">
        <f>IF('基本情報入力シート'!L83="","",'基本情報入力シート'!L83)</f>
      </c>
      <c r="L62" s="610">
        <f>IF('基本情報入力シート'!M83="","",'基本情報入力シート'!M83)</f>
      </c>
      <c r="M62" s="610">
        <f>IF('基本情報入力シート'!R83="","",'基本情報入力シート'!R83)</f>
      </c>
      <c r="N62" s="610">
        <f>IF('基本情報入力シート'!W83="","",'基本情報入力シート'!W83)</f>
      </c>
      <c r="O62" s="605">
        <f>IF('基本情報入力シート'!X83="","",'基本情報入力シート'!X83)</f>
      </c>
      <c r="P62" s="611">
        <f>IF('基本情報入力シート'!Y83="","",'基本情報入力シート'!Y83)</f>
      </c>
      <c r="Q62" s="612">
        <f>IF('基本情報入力シート'!Z83="","",'基本情報入力シート'!Z83)</f>
      </c>
      <c r="R62" s="613">
        <f>IF('基本情報入力シート'!AA83="","",'基本情報入力シート'!AA83)</f>
      </c>
      <c r="S62" s="614"/>
      <c r="T62" s="615"/>
      <c r="U62" s="616">
        <f>IF(P62="","",VLOOKUP(P62,'数式用'!$A$5:$I$28,MATCH(T62,'数式用'!$C$4:$G$4,0)+2,0))</f>
      </c>
      <c r="V62" s="159" t="s">
        <v>277</v>
      </c>
      <c r="W62" s="617"/>
      <c r="X62" s="156" t="s">
        <v>278</v>
      </c>
      <c r="Y62" s="617"/>
      <c r="Z62" s="370" t="s">
        <v>279</v>
      </c>
      <c r="AA62" s="618"/>
      <c r="AB62" s="156" t="s">
        <v>278</v>
      </c>
      <c r="AC62" s="618"/>
      <c r="AD62" s="156" t="s">
        <v>280</v>
      </c>
      <c r="AE62" s="619" t="s">
        <v>281</v>
      </c>
      <c r="AF62" s="620">
        <f t="shared" si="2"/>
      </c>
      <c r="AG62" s="623" t="s">
        <v>282</v>
      </c>
      <c r="AH62" s="622">
        <f t="shared" si="0"/>
      </c>
    </row>
    <row r="63" spans="1:34" ht="36.75" customHeight="1">
      <c r="A63" s="605">
        <f t="shared" si="3"/>
        <v>52</v>
      </c>
      <c r="B63" s="606">
        <f>IF('基本情報入力シート'!C84="","",'基本情報入力シート'!C84)</f>
      </c>
      <c r="C63" s="607">
        <f>IF('基本情報入力シート'!D84="","",'基本情報入力シート'!D84)</f>
      </c>
      <c r="D63" s="608">
        <f>IF('基本情報入力シート'!E84="","",'基本情報入力シート'!E84)</f>
      </c>
      <c r="E63" s="608">
        <f>IF('基本情報入力シート'!F84="","",'基本情報入力シート'!F84)</f>
      </c>
      <c r="F63" s="608">
        <f>IF('基本情報入力シート'!G84="","",'基本情報入力シート'!G84)</f>
      </c>
      <c r="G63" s="608">
        <f>IF('基本情報入力シート'!H84="","",'基本情報入力シート'!H84)</f>
      </c>
      <c r="H63" s="608">
        <f>IF('基本情報入力シート'!I84="","",'基本情報入力シート'!I84)</f>
      </c>
      <c r="I63" s="608">
        <f>IF('基本情報入力シート'!J84="","",'基本情報入力シート'!J84)</f>
      </c>
      <c r="J63" s="608">
        <f>IF('基本情報入力シート'!K84="","",'基本情報入力シート'!K84)</f>
      </c>
      <c r="K63" s="609">
        <f>IF('基本情報入力シート'!L84="","",'基本情報入力シート'!L84)</f>
      </c>
      <c r="L63" s="610">
        <f>IF('基本情報入力シート'!M84="","",'基本情報入力シート'!M84)</f>
      </c>
      <c r="M63" s="610">
        <f>IF('基本情報入力シート'!R84="","",'基本情報入力シート'!R84)</f>
      </c>
      <c r="N63" s="610">
        <f>IF('基本情報入力シート'!W84="","",'基本情報入力シート'!W84)</f>
      </c>
      <c r="O63" s="605">
        <f>IF('基本情報入力シート'!X84="","",'基本情報入力シート'!X84)</f>
      </c>
      <c r="P63" s="611">
        <f>IF('基本情報入力シート'!Y84="","",'基本情報入力シート'!Y84)</f>
      </c>
      <c r="Q63" s="612">
        <f>IF('基本情報入力シート'!Z84="","",'基本情報入力シート'!Z84)</f>
      </c>
      <c r="R63" s="613">
        <f>IF('基本情報入力シート'!AA84="","",'基本情報入力シート'!AA84)</f>
      </c>
      <c r="S63" s="614"/>
      <c r="T63" s="615"/>
      <c r="U63" s="616">
        <f>IF(P63="","",VLOOKUP(P63,'数式用'!$A$5:$I$28,MATCH(T63,'数式用'!$C$4:$G$4,0)+2,0))</f>
      </c>
      <c r="V63" s="159" t="s">
        <v>277</v>
      </c>
      <c r="W63" s="617"/>
      <c r="X63" s="156" t="s">
        <v>278</v>
      </c>
      <c r="Y63" s="617"/>
      <c r="Z63" s="370" t="s">
        <v>279</v>
      </c>
      <c r="AA63" s="618"/>
      <c r="AB63" s="156" t="s">
        <v>278</v>
      </c>
      <c r="AC63" s="618"/>
      <c r="AD63" s="156" t="s">
        <v>280</v>
      </c>
      <c r="AE63" s="619" t="s">
        <v>281</v>
      </c>
      <c r="AF63" s="620">
        <f t="shared" si="2"/>
      </c>
      <c r="AG63" s="623" t="s">
        <v>282</v>
      </c>
      <c r="AH63" s="622">
        <f t="shared" si="0"/>
      </c>
    </row>
    <row r="64" spans="1:34" ht="36.75" customHeight="1">
      <c r="A64" s="605">
        <f t="shared" si="3"/>
        <v>53</v>
      </c>
      <c r="B64" s="606">
        <f>IF('基本情報入力シート'!C85="","",'基本情報入力シート'!C85)</f>
      </c>
      <c r="C64" s="607">
        <f>IF('基本情報入力シート'!D85="","",'基本情報入力シート'!D85)</f>
      </c>
      <c r="D64" s="608">
        <f>IF('基本情報入力シート'!E85="","",'基本情報入力シート'!E85)</f>
      </c>
      <c r="E64" s="608">
        <f>IF('基本情報入力シート'!F85="","",'基本情報入力シート'!F85)</f>
      </c>
      <c r="F64" s="608">
        <f>IF('基本情報入力シート'!G85="","",'基本情報入力シート'!G85)</f>
      </c>
      <c r="G64" s="608">
        <f>IF('基本情報入力シート'!H85="","",'基本情報入力シート'!H85)</f>
      </c>
      <c r="H64" s="608">
        <f>IF('基本情報入力シート'!I85="","",'基本情報入力シート'!I85)</f>
      </c>
      <c r="I64" s="608">
        <f>IF('基本情報入力シート'!J85="","",'基本情報入力シート'!J85)</f>
      </c>
      <c r="J64" s="608">
        <f>IF('基本情報入力シート'!K85="","",'基本情報入力シート'!K85)</f>
      </c>
      <c r="K64" s="609">
        <f>IF('基本情報入力シート'!L85="","",'基本情報入力シート'!L85)</f>
      </c>
      <c r="L64" s="610">
        <f>IF('基本情報入力シート'!M85="","",'基本情報入力シート'!M85)</f>
      </c>
      <c r="M64" s="610">
        <f>IF('基本情報入力シート'!R85="","",'基本情報入力シート'!R85)</f>
      </c>
      <c r="N64" s="610">
        <f>IF('基本情報入力シート'!W85="","",'基本情報入力シート'!W85)</f>
      </c>
      <c r="O64" s="605">
        <f>IF('基本情報入力シート'!X85="","",'基本情報入力シート'!X85)</f>
      </c>
      <c r="P64" s="611">
        <f>IF('基本情報入力シート'!Y85="","",'基本情報入力シート'!Y85)</f>
      </c>
      <c r="Q64" s="612">
        <f>IF('基本情報入力シート'!Z85="","",'基本情報入力シート'!Z85)</f>
      </c>
      <c r="R64" s="613">
        <f>IF('基本情報入力シート'!AA85="","",'基本情報入力シート'!AA85)</f>
      </c>
      <c r="S64" s="614"/>
      <c r="T64" s="615"/>
      <c r="U64" s="616">
        <f>IF(P64="","",VLOOKUP(P64,'数式用'!$A$5:$I$28,MATCH(T64,'数式用'!$C$4:$G$4,0)+2,0))</f>
      </c>
      <c r="V64" s="159" t="s">
        <v>277</v>
      </c>
      <c r="W64" s="617"/>
      <c r="X64" s="156" t="s">
        <v>278</v>
      </c>
      <c r="Y64" s="617"/>
      <c r="Z64" s="370" t="s">
        <v>279</v>
      </c>
      <c r="AA64" s="618"/>
      <c r="AB64" s="156" t="s">
        <v>278</v>
      </c>
      <c r="AC64" s="618"/>
      <c r="AD64" s="156" t="s">
        <v>280</v>
      </c>
      <c r="AE64" s="619" t="s">
        <v>281</v>
      </c>
      <c r="AF64" s="620">
        <f t="shared" si="2"/>
      </c>
      <c r="AG64" s="623" t="s">
        <v>282</v>
      </c>
      <c r="AH64" s="622">
        <f t="shared" si="0"/>
      </c>
    </row>
    <row r="65" spans="1:34" ht="36.75" customHeight="1">
      <c r="A65" s="605">
        <f t="shared" si="3"/>
        <v>54</v>
      </c>
      <c r="B65" s="606">
        <f>IF('基本情報入力シート'!C86="","",'基本情報入力シート'!C86)</f>
      </c>
      <c r="C65" s="607">
        <f>IF('基本情報入力シート'!D86="","",'基本情報入力シート'!D86)</f>
      </c>
      <c r="D65" s="608">
        <f>IF('基本情報入力シート'!E86="","",'基本情報入力シート'!E86)</f>
      </c>
      <c r="E65" s="608">
        <f>IF('基本情報入力シート'!F86="","",'基本情報入力シート'!F86)</f>
      </c>
      <c r="F65" s="608">
        <f>IF('基本情報入力シート'!G86="","",'基本情報入力シート'!G86)</f>
      </c>
      <c r="G65" s="608">
        <f>IF('基本情報入力シート'!H86="","",'基本情報入力シート'!H86)</f>
      </c>
      <c r="H65" s="608">
        <f>IF('基本情報入力シート'!I86="","",'基本情報入力シート'!I86)</f>
      </c>
      <c r="I65" s="608">
        <f>IF('基本情報入力シート'!J86="","",'基本情報入力シート'!J86)</f>
      </c>
      <c r="J65" s="608">
        <f>IF('基本情報入力シート'!K86="","",'基本情報入力シート'!K86)</f>
      </c>
      <c r="K65" s="609">
        <f>IF('基本情報入力シート'!L86="","",'基本情報入力シート'!L86)</f>
      </c>
      <c r="L65" s="610">
        <f>IF('基本情報入力シート'!M86="","",'基本情報入力シート'!M86)</f>
      </c>
      <c r="M65" s="610">
        <f>IF('基本情報入力シート'!R86="","",'基本情報入力シート'!R86)</f>
      </c>
      <c r="N65" s="610">
        <f>IF('基本情報入力シート'!W86="","",'基本情報入力シート'!W86)</f>
      </c>
      <c r="O65" s="605">
        <f>IF('基本情報入力シート'!X86="","",'基本情報入力シート'!X86)</f>
      </c>
      <c r="P65" s="611">
        <f>IF('基本情報入力シート'!Y86="","",'基本情報入力シート'!Y86)</f>
      </c>
      <c r="Q65" s="612">
        <f>IF('基本情報入力シート'!Z86="","",'基本情報入力シート'!Z86)</f>
      </c>
      <c r="R65" s="613">
        <f>IF('基本情報入力シート'!AA86="","",'基本情報入力シート'!AA86)</f>
      </c>
      <c r="S65" s="614"/>
      <c r="T65" s="615"/>
      <c r="U65" s="616">
        <f>IF(P65="","",VLOOKUP(P65,'数式用'!$A$5:$I$28,MATCH(T65,'数式用'!$C$4:$G$4,0)+2,0))</f>
      </c>
      <c r="V65" s="159" t="s">
        <v>277</v>
      </c>
      <c r="W65" s="617"/>
      <c r="X65" s="156" t="s">
        <v>278</v>
      </c>
      <c r="Y65" s="617"/>
      <c r="Z65" s="370" t="s">
        <v>279</v>
      </c>
      <c r="AA65" s="618"/>
      <c r="AB65" s="156" t="s">
        <v>278</v>
      </c>
      <c r="AC65" s="618"/>
      <c r="AD65" s="156" t="s">
        <v>280</v>
      </c>
      <c r="AE65" s="619" t="s">
        <v>281</v>
      </c>
      <c r="AF65" s="620">
        <f t="shared" si="2"/>
      </c>
      <c r="AG65" s="623" t="s">
        <v>282</v>
      </c>
      <c r="AH65" s="622">
        <f t="shared" si="0"/>
      </c>
    </row>
    <row r="66" spans="1:34" ht="36.75" customHeight="1">
      <c r="A66" s="605">
        <f t="shared" si="3"/>
        <v>55</v>
      </c>
      <c r="B66" s="606">
        <f>IF('基本情報入力シート'!C87="","",'基本情報入力シート'!C87)</f>
      </c>
      <c r="C66" s="607">
        <f>IF('基本情報入力シート'!D87="","",'基本情報入力シート'!D87)</f>
      </c>
      <c r="D66" s="608">
        <f>IF('基本情報入力シート'!E87="","",'基本情報入力シート'!E87)</f>
      </c>
      <c r="E66" s="608">
        <f>IF('基本情報入力シート'!F87="","",'基本情報入力シート'!F87)</f>
      </c>
      <c r="F66" s="608">
        <f>IF('基本情報入力シート'!G87="","",'基本情報入力シート'!G87)</f>
      </c>
      <c r="G66" s="608">
        <f>IF('基本情報入力シート'!H87="","",'基本情報入力シート'!H87)</f>
      </c>
      <c r="H66" s="608">
        <f>IF('基本情報入力シート'!I87="","",'基本情報入力シート'!I87)</f>
      </c>
      <c r="I66" s="608">
        <f>IF('基本情報入力シート'!J87="","",'基本情報入力シート'!J87)</f>
      </c>
      <c r="J66" s="608">
        <f>IF('基本情報入力シート'!K87="","",'基本情報入力シート'!K87)</f>
      </c>
      <c r="K66" s="609">
        <f>IF('基本情報入力シート'!L87="","",'基本情報入力シート'!L87)</f>
      </c>
      <c r="L66" s="610">
        <f>IF('基本情報入力シート'!M87="","",'基本情報入力シート'!M87)</f>
      </c>
      <c r="M66" s="610">
        <f>IF('基本情報入力シート'!R87="","",'基本情報入力シート'!R87)</f>
      </c>
      <c r="N66" s="610">
        <f>IF('基本情報入力シート'!W87="","",'基本情報入力シート'!W87)</f>
      </c>
      <c r="O66" s="605">
        <f>IF('基本情報入力シート'!X87="","",'基本情報入力シート'!X87)</f>
      </c>
      <c r="P66" s="611">
        <f>IF('基本情報入力シート'!Y87="","",'基本情報入力シート'!Y87)</f>
      </c>
      <c r="Q66" s="612">
        <f>IF('基本情報入力シート'!Z87="","",'基本情報入力シート'!Z87)</f>
      </c>
      <c r="R66" s="613">
        <f>IF('基本情報入力シート'!AA87="","",'基本情報入力シート'!AA87)</f>
      </c>
      <c r="S66" s="614"/>
      <c r="T66" s="615"/>
      <c r="U66" s="616">
        <f>IF(P66="","",VLOOKUP(P66,'数式用'!$A$5:$I$28,MATCH(T66,'数式用'!$C$4:$G$4,0)+2,0))</f>
      </c>
      <c r="V66" s="159" t="s">
        <v>277</v>
      </c>
      <c r="W66" s="617"/>
      <c r="X66" s="156" t="s">
        <v>278</v>
      </c>
      <c r="Y66" s="617"/>
      <c r="Z66" s="370" t="s">
        <v>279</v>
      </c>
      <c r="AA66" s="618"/>
      <c r="AB66" s="156" t="s">
        <v>278</v>
      </c>
      <c r="AC66" s="618"/>
      <c r="AD66" s="156" t="s">
        <v>280</v>
      </c>
      <c r="AE66" s="619" t="s">
        <v>281</v>
      </c>
      <c r="AF66" s="620">
        <f t="shared" si="2"/>
      </c>
      <c r="AG66" s="623" t="s">
        <v>282</v>
      </c>
      <c r="AH66" s="622">
        <f t="shared" si="0"/>
      </c>
    </row>
    <row r="67" spans="1:34" ht="36.75" customHeight="1">
      <c r="A67" s="605">
        <f t="shared" si="3"/>
        <v>56</v>
      </c>
      <c r="B67" s="606">
        <f>IF('基本情報入力シート'!C88="","",'基本情報入力シート'!C88)</f>
      </c>
      <c r="C67" s="607">
        <f>IF('基本情報入力シート'!D88="","",'基本情報入力シート'!D88)</f>
      </c>
      <c r="D67" s="608">
        <f>IF('基本情報入力シート'!E88="","",'基本情報入力シート'!E88)</f>
      </c>
      <c r="E67" s="608">
        <f>IF('基本情報入力シート'!F88="","",'基本情報入力シート'!F88)</f>
      </c>
      <c r="F67" s="608">
        <f>IF('基本情報入力シート'!G88="","",'基本情報入力シート'!G88)</f>
      </c>
      <c r="G67" s="608">
        <f>IF('基本情報入力シート'!H88="","",'基本情報入力シート'!H88)</f>
      </c>
      <c r="H67" s="608">
        <f>IF('基本情報入力シート'!I88="","",'基本情報入力シート'!I88)</f>
      </c>
      <c r="I67" s="608">
        <f>IF('基本情報入力シート'!J88="","",'基本情報入力シート'!J88)</f>
      </c>
      <c r="J67" s="608">
        <f>IF('基本情報入力シート'!K88="","",'基本情報入力シート'!K88)</f>
      </c>
      <c r="K67" s="609">
        <f>IF('基本情報入力シート'!L88="","",'基本情報入力シート'!L88)</f>
      </c>
      <c r="L67" s="610">
        <f>IF('基本情報入力シート'!M88="","",'基本情報入力シート'!M88)</f>
      </c>
      <c r="M67" s="610">
        <f>IF('基本情報入力シート'!R88="","",'基本情報入力シート'!R88)</f>
      </c>
      <c r="N67" s="610">
        <f>IF('基本情報入力シート'!W88="","",'基本情報入力シート'!W88)</f>
      </c>
      <c r="O67" s="605">
        <f>IF('基本情報入力シート'!X88="","",'基本情報入力シート'!X88)</f>
      </c>
      <c r="P67" s="611">
        <f>IF('基本情報入力シート'!Y88="","",'基本情報入力シート'!Y88)</f>
      </c>
      <c r="Q67" s="612">
        <f>IF('基本情報入力シート'!Z88="","",'基本情報入力シート'!Z88)</f>
      </c>
      <c r="R67" s="613">
        <f>IF('基本情報入力シート'!AA88="","",'基本情報入力シート'!AA88)</f>
      </c>
      <c r="S67" s="614"/>
      <c r="T67" s="615"/>
      <c r="U67" s="616">
        <f>IF(P67="","",VLOOKUP(P67,'数式用'!$A$5:$I$28,MATCH(T67,'数式用'!$C$4:$G$4,0)+2,0))</f>
      </c>
      <c r="V67" s="159" t="s">
        <v>277</v>
      </c>
      <c r="W67" s="617"/>
      <c r="X67" s="156" t="s">
        <v>278</v>
      </c>
      <c r="Y67" s="617"/>
      <c r="Z67" s="370" t="s">
        <v>279</v>
      </c>
      <c r="AA67" s="618"/>
      <c r="AB67" s="156" t="s">
        <v>278</v>
      </c>
      <c r="AC67" s="618"/>
      <c r="AD67" s="156" t="s">
        <v>280</v>
      </c>
      <c r="AE67" s="619" t="s">
        <v>281</v>
      </c>
      <c r="AF67" s="620">
        <f t="shared" si="2"/>
      </c>
      <c r="AG67" s="623" t="s">
        <v>282</v>
      </c>
      <c r="AH67" s="622">
        <f t="shared" si="0"/>
      </c>
    </row>
    <row r="68" spans="1:34" ht="36.75" customHeight="1">
      <c r="A68" s="605">
        <f t="shared" si="3"/>
        <v>57</v>
      </c>
      <c r="B68" s="606">
        <f>IF('基本情報入力シート'!C89="","",'基本情報入力シート'!C89)</f>
      </c>
      <c r="C68" s="607">
        <f>IF('基本情報入力シート'!D89="","",'基本情報入力シート'!D89)</f>
      </c>
      <c r="D68" s="608">
        <f>IF('基本情報入力シート'!E89="","",'基本情報入力シート'!E89)</f>
      </c>
      <c r="E68" s="608">
        <f>IF('基本情報入力シート'!F89="","",'基本情報入力シート'!F89)</f>
      </c>
      <c r="F68" s="608">
        <f>IF('基本情報入力シート'!G89="","",'基本情報入力シート'!G89)</f>
      </c>
      <c r="G68" s="608">
        <f>IF('基本情報入力シート'!H89="","",'基本情報入力シート'!H89)</f>
      </c>
      <c r="H68" s="608">
        <f>IF('基本情報入力シート'!I89="","",'基本情報入力シート'!I89)</f>
      </c>
      <c r="I68" s="608">
        <f>IF('基本情報入力シート'!J89="","",'基本情報入力シート'!J89)</f>
      </c>
      <c r="J68" s="608">
        <f>IF('基本情報入力シート'!K89="","",'基本情報入力シート'!K89)</f>
      </c>
      <c r="K68" s="609">
        <f>IF('基本情報入力シート'!L89="","",'基本情報入力シート'!L89)</f>
      </c>
      <c r="L68" s="610">
        <f>IF('基本情報入力シート'!M89="","",'基本情報入力シート'!M89)</f>
      </c>
      <c r="M68" s="610">
        <f>IF('基本情報入力シート'!R89="","",'基本情報入力シート'!R89)</f>
      </c>
      <c r="N68" s="610">
        <f>IF('基本情報入力シート'!W89="","",'基本情報入力シート'!W89)</f>
      </c>
      <c r="O68" s="605">
        <f>IF('基本情報入力シート'!X89="","",'基本情報入力シート'!X89)</f>
      </c>
      <c r="P68" s="611">
        <f>IF('基本情報入力シート'!Y89="","",'基本情報入力シート'!Y89)</f>
      </c>
      <c r="Q68" s="612">
        <f>IF('基本情報入力シート'!Z89="","",'基本情報入力シート'!Z89)</f>
      </c>
      <c r="R68" s="613">
        <f>IF('基本情報入力シート'!AA89="","",'基本情報入力シート'!AA89)</f>
      </c>
      <c r="S68" s="614"/>
      <c r="T68" s="615"/>
      <c r="U68" s="616">
        <f>IF(P68="","",VLOOKUP(P68,'数式用'!$A$5:$I$28,MATCH(T68,'数式用'!$C$4:$G$4,0)+2,0))</f>
      </c>
      <c r="V68" s="159" t="s">
        <v>277</v>
      </c>
      <c r="W68" s="617"/>
      <c r="X68" s="156" t="s">
        <v>278</v>
      </c>
      <c r="Y68" s="617"/>
      <c r="Z68" s="370" t="s">
        <v>279</v>
      </c>
      <c r="AA68" s="618"/>
      <c r="AB68" s="156" t="s">
        <v>278</v>
      </c>
      <c r="AC68" s="618"/>
      <c r="AD68" s="156" t="s">
        <v>280</v>
      </c>
      <c r="AE68" s="619" t="s">
        <v>281</v>
      </c>
      <c r="AF68" s="620">
        <f t="shared" si="2"/>
      </c>
      <c r="AG68" s="623" t="s">
        <v>282</v>
      </c>
      <c r="AH68" s="622">
        <f t="shared" si="0"/>
      </c>
    </row>
    <row r="69" spans="1:34" ht="36.75" customHeight="1">
      <c r="A69" s="605">
        <f t="shared" si="3"/>
        <v>58</v>
      </c>
      <c r="B69" s="606">
        <f>IF('基本情報入力シート'!C90="","",'基本情報入力シート'!C90)</f>
      </c>
      <c r="C69" s="607">
        <f>IF('基本情報入力シート'!D90="","",'基本情報入力シート'!D90)</f>
      </c>
      <c r="D69" s="608">
        <f>IF('基本情報入力シート'!E90="","",'基本情報入力シート'!E90)</f>
      </c>
      <c r="E69" s="608">
        <f>IF('基本情報入力シート'!F90="","",'基本情報入力シート'!F90)</f>
      </c>
      <c r="F69" s="608">
        <f>IF('基本情報入力シート'!G90="","",'基本情報入力シート'!G90)</f>
      </c>
      <c r="G69" s="608">
        <f>IF('基本情報入力シート'!H90="","",'基本情報入力シート'!H90)</f>
      </c>
      <c r="H69" s="608">
        <f>IF('基本情報入力シート'!I90="","",'基本情報入力シート'!I90)</f>
      </c>
      <c r="I69" s="608">
        <f>IF('基本情報入力シート'!J90="","",'基本情報入力シート'!J90)</f>
      </c>
      <c r="J69" s="608">
        <f>IF('基本情報入力シート'!K90="","",'基本情報入力シート'!K90)</f>
      </c>
      <c r="K69" s="609">
        <f>IF('基本情報入力シート'!L90="","",'基本情報入力シート'!L90)</f>
      </c>
      <c r="L69" s="610">
        <f>IF('基本情報入力シート'!M90="","",'基本情報入力シート'!M90)</f>
      </c>
      <c r="M69" s="610">
        <f>IF('基本情報入力シート'!R90="","",'基本情報入力シート'!R90)</f>
      </c>
      <c r="N69" s="610">
        <f>IF('基本情報入力シート'!W90="","",'基本情報入力シート'!W90)</f>
      </c>
      <c r="O69" s="605">
        <f>IF('基本情報入力シート'!X90="","",'基本情報入力シート'!X90)</f>
      </c>
      <c r="P69" s="611">
        <f>IF('基本情報入力シート'!Y90="","",'基本情報入力シート'!Y90)</f>
      </c>
      <c r="Q69" s="612">
        <f>IF('基本情報入力シート'!Z90="","",'基本情報入力シート'!Z90)</f>
      </c>
      <c r="R69" s="613">
        <f>IF('基本情報入力シート'!AA90="","",'基本情報入力シート'!AA90)</f>
      </c>
      <c r="S69" s="614"/>
      <c r="T69" s="615"/>
      <c r="U69" s="616">
        <f>IF(P69="","",VLOOKUP(P69,'数式用'!$A$5:$I$28,MATCH(T69,'数式用'!$C$4:$G$4,0)+2,0))</f>
      </c>
      <c r="V69" s="159" t="s">
        <v>277</v>
      </c>
      <c r="W69" s="617"/>
      <c r="X69" s="156" t="s">
        <v>278</v>
      </c>
      <c r="Y69" s="617"/>
      <c r="Z69" s="370" t="s">
        <v>279</v>
      </c>
      <c r="AA69" s="618"/>
      <c r="AB69" s="156" t="s">
        <v>278</v>
      </c>
      <c r="AC69" s="618"/>
      <c r="AD69" s="156" t="s">
        <v>280</v>
      </c>
      <c r="AE69" s="619" t="s">
        <v>281</v>
      </c>
      <c r="AF69" s="620">
        <f t="shared" si="2"/>
      </c>
      <c r="AG69" s="623" t="s">
        <v>282</v>
      </c>
      <c r="AH69" s="622">
        <f t="shared" si="0"/>
      </c>
    </row>
    <row r="70" spans="1:34" ht="36.75" customHeight="1">
      <c r="A70" s="605">
        <f t="shared" si="3"/>
        <v>59</v>
      </c>
      <c r="B70" s="606">
        <f>IF('基本情報入力シート'!C91="","",'基本情報入力シート'!C91)</f>
      </c>
      <c r="C70" s="607">
        <f>IF('基本情報入力シート'!D91="","",'基本情報入力シート'!D91)</f>
      </c>
      <c r="D70" s="608">
        <f>IF('基本情報入力シート'!E91="","",'基本情報入力シート'!E91)</f>
      </c>
      <c r="E70" s="608">
        <f>IF('基本情報入力シート'!F91="","",'基本情報入力シート'!F91)</f>
      </c>
      <c r="F70" s="608">
        <f>IF('基本情報入力シート'!G91="","",'基本情報入力シート'!G91)</f>
      </c>
      <c r="G70" s="608">
        <f>IF('基本情報入力シート'!H91="","",'基本情報入力シート'!H91)</f>
      </c>
      <c r="H70" s="608">
        <f>IF('基本情報入力シート'!I91="","",'基本情報入力シート'!I91)</f>
      </c>
      <c r="I70" s="608">
        <f>IF('基本情報入力シート'!J91="","",'基本情報入力シート'!J91)</f>
      </c>
      <c r="J70" s="608">
        <f>IF('基本情報入力シート'!K91="","",'基本情報入力シート'!K91)</f>
      </c>
      <c r="K70" s="609">
        <f>IF('基本情報入力シート'!L91="","",'基本情報入力シート'!L91)</f>
      </c>
      <c r="L70" s="610">
        <f>IF('基本情報入力シート'!M91="","",'基本情報入力シート'!M91)</f>
      </c>
      <c r="M70" s="610">
        <f>IF('基本情報入力シート'!R91="","",'基本情報入力シート'!R91)</f>
      </c>
      <c r="N70" s="610">
        <f>IF('基本情報入力シート'!W91="","",'基本情報入力シート'!W91)</f>
      </c>
      <c r="O70" s="605">
        <f>IF('基本情報入力シート'!X91="","",'基本情報入力シート'!X91)</f>
      </c>
      <c r="P70" s="611">
        <f>IF('基本情報入力シート'!Y91="","",'基本情報入力シート'!Y91)</f>
      </c>
      <c r="Q70" s="612">
        <f>IF('基本情報入力シート'!Z91="","",'基本情報入力シート'!Z91)</f>
      </c>
      <c r="R70" s="613">
        <f>IF('基本情報入力シート'!AA91="","",'基本情報入力シート'!AA91)</f>
      </c>
      <c r="S70" s="614"/>
      <c r="T70" s="615"/>
      <c r="U70" s="616">
        <f>IF(P70="","",VLOOKUP(P70,'数式用'!$A$5:$I$28,MATCH(T70,'数式用'!$C$4:$G$4,0)+2,0))</f>
      </c>
      <c r="V70" s="159" t="s">
        <v>277</v>
      </c>
      <c r="W70" s="617"/>
      <c r="X70" s="156" t="s">
        <v>278</v>
      </c>
      <c r="Y70" s="617"/>
      <c r="Z70" s="370" t="s">
        <v>279</v>
      </c>
      <c r="AA70" s="618"/>
      <c r="AB70" s="156" t="s">
        <v>278</v>
      </c>
      <c r="AC70" s="618"/>
      <c r="AD70" s="156" t="s">
        <v>280</v>
      </c>
      <c r="AE70" s="619" t="s">
        <v>281</v>
      </c>
      <c r="AF70" s="620">
        <f t="shared" si="2"/>
      </c>
      <c r="AG70" s="623" t="s">
        <v>282</v>
      </c>
      <c r="AH70" s="622">
        <f t="shared" si="0"/>
      </c>
    </row>
    <row r="71" spans="1:34" ht="36.75" customHeight="1">
      <c r="A71" s="605">
        <f t="shared" si="3"/>
        <v>60</v>
      </c>
      <c r="B71" s="606">
        <f>IF('基本情報入力シート'!C92="","",'基本情報入力シート'!C92)</f>
      </c>
      <c r="C71" s="607">
        <f>IF('基本情報入力シート'!D92="","",'基本情報入力シート'!D92)</f>
      </c>
      <c r="D71" s="608">
        <f>IF('基本情報入力シート'!E92="","",'基本情報入力シート'!E92)</f>
      </c>
      <c r="E71" s="608">
        <f>IF('基本情報入力シート'!F92="","",'基本情報入力シート'!F92)</f>
      </c>
      <c r="F71" s="608">
        <f>IF('基本情報入力シート'!G92="","",'基本情報入力シート'!G92)</f>
      </c>
      <c r="G71" s="608">
        <f>IF('基本情報入力シート'!H92="","",'基本情報入力シート'!H92)</f>
      </c>
      <c r="H71" s="608">
        <f>IF('基本情報入力シート'!I92="","",'基本情報入力シート'!I92)</f>
      </c>
      <c r="I71" s="608">
        <f>IF('基本情報入力シート'!J92="","",'基本情報入力シート'!J92)</f>
      </c>
      <c r="J71" s="608">
        <f>IF('基本情報入力シート'!K92="","",'基本情報入力シート'!K92)</f>
      </c>
      <c r="K71" s="609">
        <f>IF('基本情報入力シート'!L92="","",'基本情報入力シート'!L92)</f>
      </c>
      <c r="L71" s="610">
        <f>IF('基本情報入力シート'!M92="","",'基本情報入力シート'!M92)</f>
      </c>
      <c r="M71" s="610">
        <f>IF('基本情報入力シート'!R92="","",'基本情報入力シート'!R92)</f>
      </c>
      <c r="N71" s="610">
        <f>IF('基本情報入力シート'!W92="","",'基本情報入力シート'!W92)</f>
      </c>
      <c r="O71" s="605">
        <f>IF('基本情報入力シート'!X92="","",'基本情報入力シート'!X92)</f>
      </c>
      <c r="P71" s="611">
        <f>IF('基本情報入力シート'!Y92="","",'基本情報入力シート'!Y92)</f>
      </c>
      <c r="Q71" s="612">
        <f>IF('基本情報入力シート'!Z92="","",'基本情報入力シート'!Z92)</f>
      </c>
      <c r="R71" s="613">
        <f>IF('基本情報入力シート'!AA92="","",'基本情報入力シート'!AA92)</f>
      </c>
      <c r="S71" s="614"/>
      <c r="T71" s="615"/>
      <c r="U71" s="616">
        <f>IF(P71="","",VLOOKUP(P71,'数式用'!$A$5:$I$28,MATCH(T71,'数式用'!$C$4:$G$4,0)+2,0))</f>
      </c>
      <c r="V71" s="159" t="s">
        <v>277</v>
      </c>
      <c r="W71" s="617"/>
      <c r="X71" s="156" t="s">
        <v>278</v>
      </c>
      <c r="Y71" s="617"/>
      <c r="Z71" s="370" t="s">
        <v>279</v>
      </c>
      <c r="AA71" s="618"/>
      <c r="AB71" s="156" t="s">
        <v>278</v>
      </c>
      <c r="AC71" s="618"/>
      <c r="AD71" s="156" t="s">
        <v>280</v>
      </c>
      <c r="AE71" s="619" t="s">
        <v>281</v>
      </c>
      <c r="AF71" s="620">
        <f t="shared" si="2"/>
      </c>
      <c r="AG71" s="623" t="s">
        <v>282</v>
      </c>
      <c r="AH71" s="622">
        <f t="shared" si="0"/>
      </c>
    </row>
    <row r="72" spans="1:34" ht="36.75" customHeight="1">
      <c r="A72" s="605">
        <f t="shared" si="3"/>
        <v>61</v>
      </c>
      <c r="B72" s="606">
        <f>IF('基本情報入力シート'!C93="","",'基本情報入力シート'!C93)</f>
      </c>
      <c r="C72" s="607">
        <f>IF('基本情報入力シート'!D93="","",'基本情報入力シート'!D93)</f>
      </c>
      <c r="D72" s="608">
        <f>IF('基本情報入力シート'!E93="","",'基本情報入力シート'!E93)</f>
      </c>
      <c r="E72" s="608">
        <f>IF('基本情報入力シート'!F93="","",'基本情報入力シート'!F93)</f>
      </c>
      <c r="F72" s="608">
        <f>IF('基本情報入力シート'!G93="","",'基本情報入力シート'!G93)</f>
      </c>
      <c r="G72" s="608">
        <f>IF('基本情報入力シート'!H93="","",'基本情報入力シート'!H93)</f>
      </c>
      <c r="H72" s="608">
        <f>IF('基本情報入力シート'!I93="","",'基本情報入力シート'!I93)</f>
      </c>
      <c r="I72" s="608">
        <f>IF('基本情報入力シート'!J93="","",'基本情報入力シート'!J93)</f>
      </c>
      <c r="J72" s="608">
        <f>IF('基本情報入力シート'!K93="","",'基本情報入力シート'!K93)</f>
      </c>
      <c r="K72" s="609">
        <f>IF('基本情報入力シート'!L93="","",'基本情報入力シート'!L93)</f>
      </c>
      <c r="L72" s="610">
        <f>IF('基本情報入力シート'!M93="","",'基本情報入力シート'!M93)</f>
      </c>
      <c r="M72" s="610">
        <f>IF('基本情報入力シート'!R93="","",'基本情報入力シート'!R93)</f>
      </c>
      <c r="N72" s="610">
        <f>IF('基本情報入力シート'!W93="","",'基本情報入力シート'!W93)</f>
      </c>
      <c r="O72" s="605">
        <f>IF('基本情報入力シート'!X93="","",'基本情報入力シート'!X93)</f>
      </c>
      <c r="P72" s="611">
        <f>IF('基本情報入力シート'!Y93="","",'基本情報入力シート'!Y93)</f>
      </c>
      <c r="Q72" s="612">
        <f>IF('基本情報入力シート'!Z93="","",'基本情報入力シート'!Z93)</f>
      </c>
      <c r="R72" s="613">
        <f>IF('基本情報入力シート'!AA93="","",'基本情報入力シート'!AA93)</f>
      </c>
      <c r="S72" s="614"/>
      <c r="T72" s="615"/>
      <c r="U72" s="616">
        <f>IF(P72="","",VLOOKUP(P72,'数式用'!$A$5:$I$28,MATCH(T72,'数式用'!$C$4:$G$4,0)+2,0))</f>
      </c>
      <c r="V72" s="159" t="s">
        <v>277</v>
      </c>
      <c r="W72" s="617"/>
      <c r="X72" s="156" t="s">
        <v>278</v>
      </c>
      <c r="Y72" s="617"/>
      <c r="Z72" s="370" t="s">
        <v>279</v>
      </c>
      <c r="AA72" s="618"/>
      <c r="AB72" s="156" t="s">
        <v>278</v>
      </c>
      <c r="AC72" s="618"/>
      <c r="AD72" s="156" t="s">
        <v>280</v>
      </c>
      <c r="AE72" s="619" t="s">
        <v>281</v>
      </c>
      <c r="AF72" s="620">
        <f t="shared" si="2"/>
      </c>
      <c r="AG72" s="623" t="s">
        <v>282</v>
      </c>
      <c r="AH72" s="622">
        <f t="shared" si="0"/>
      </c>
    </row>
    <row r="73" spans="1:34" ht="36.75" customHeight="1">
      <c r="A73" s="605">
        <f t="shared" si="3"/>
        <v>62</v>
      </c>
      <c r="B73" s="606">
        <f>IF('基本情報入力シート'!C94="","",'基本情報入力シート'!C94)</f>
      </c>
      <c r="C73" s="607">
        <f>IF('基本情報入力シート'!D94="","",'基本情報入力シート'!D94)</f>
      </c>
      <c r="D73" s="608">
        <f>IF('基本情報入力シート'!E94="","",'基本情報入力シート'!E94)</f>
      </c>
      <c r="E73" s="608">
        <f>IF('基本情報入力シート'!F94="","",'基本情報入力シート'!F94)</f>
      </c>
      <c r="F73" s="608">
        <f>IF('基本情報入力シート'!G94="","",'基本情報入力シート'!G94)</f>
      </c>
      <c r="G73" s="608">
        <f>IF('基本情報入力シート'!H94="","",'基本情報入力シート'!H94)</f>
      </c>
      <c r="H73" s="608">
        <f>IF('基本情報入力シート'!I94="","",'基本情報入力シート'!I94)</f>
      </c>
      <c r="I73" s="608">
        <f>IF('基本情報入力シート'!J94="","",'基本情報入力シート'!J94)</f>
      </c>
      <c r="J73" s="608">
        <f>IF('基本情報入力シート'!K94="","",'基本情報入力シート'!K94)</f>
      </c>
      <c r="K73" s="609">
        <f>IF('基本情報入力シート'!L94="","",'基本情報入力シート'!L94)</f>
      </c>
      <c r="L73" s="610">
        <f>IF('基本情報入力シート'!M94="","",'基本情報入力シート'!M94)</f>
      </c>
      <c r="M73" s="610">
        <f>IF('基本情報入力シート'!R94="","",'基本情報入力シート'!R94)</f>
      </c>
      <c r="N73" s="610">
        <f>IF('基本情報入力シート'!W94="","",'基本情報入力シート'!W94)</f>
      </c>
      <c r="O73" s="605">
        <f>IF('基本情報入力シート'!X94="","",'基本情報入力シート'!X94)</f>
      </c>
      <c r="P73" s="611">
        <f>IF('基本情報入力シート'!Y94="","",'基本情報入力シート'!Y94)</f>
      </c>
      <c r="Q73" s="612">
        <f>IF('基本情報入力シート'!Z94="","",'基本情報入力シート'!Z94)</f>
      </c>
      <c r="R73" s="613">
        <f>IF('基本情報入力シート'!AA94="","",'基本情報入力シート'!AA94)</f>
      </c>
      <c r="S73" s="614"/>
      <c r="T73" s="615"/>
      <c r="U73" s="616">
        <f>IF(P73="","",VLOOKUP(P73,'数式用'!$A$5:$I$28,MATCH(T73,'数式用'!$C$4:$G$4,0)+2,0))</f>
      </c>
      <c r="V73" s="159" t="s">
        <v>277</v>
      </c>
      <c r="W73" s="617"/>
      <c r="X73" s="156" t="s">
        <v>278</v>
      </c>
      <c r="Y73" s="617"/>
      <c r="Z73" s="370" t="s">
        <v>279</v>
      </c>
      <c r="AA73" s="618"/>
      <c r="AB73" s="156" t="s">
        <v>278</v>
      </c>
      <c r="AC73" s="618"/>
      <c r="AD73" s="156" t="s">
        <v>280</v>
      </c>
      <c r="AE73" s="619" t="s">
        <v>281</v>
      </c>
      <c r="AF73" s="620">
        <f t="shared" si="2"/>
      </c>
      <c r="AG73" s="623" t="s">
        <v>282</v>
      </c>
      <c r="AH73" s="622">
        <f t="shared" si="0"/>
      </c>
    </row>
    <row r="74" spans="1:34" ht="36.75" customHeight="1">
      <c r="A74" s="605">
        <f t="shared" si="3"/>
        <v>63</v>
      </c>
      <c r="B74" s="606">
        <f>IF('基本情報入力シート'!C95="","",'基本情報入力シート'!C95)</f>
      </c>
      <c r="C74" s="607">
        <f>IF('基本情報入力シート'!D95="","",'基本情報入力シート'!D95)</f>
      </c>
      <c r="D74" s="608">
        <f>IF('基本情報入力シート'!E95="","",'基本情報入力シート'!E95)</f>
      </c>
      <c r="E74" s="608">
        <f>IF('基本情報入力シート'!F95="","",'基本情報入力シート'!F95)</f>
      </c>
      <c r="F74" s="608">
        <f>IF('基本情報入力シート'!G95="","",'基本情報入力シート'!G95)</f>
      </c>
      <c r="G74" s="608">
        <f>IF('基本情報入力シート'!H95="","",'基本情報入力シート'!H95)</f>
      </c>
      <c r="H74" s="608">
        <f>IF('基本情報入力シート'!I95="","",'基本情報入力シート'!I95)</f>
      </c>
      <c r="I74" s="608">
        <f>IF('基本情報入力シート'!J95="","",'基本情報入力シート'!J95)</f>
      </c>
      <c r="J74" s="608">
        <f>IF('基本情報入力シート'!K95="","",'基本情報入力シート'!K95)</f>
      </c>
      <c r="K74" s="609">
        <f>IF('基本情報入力シート'!L95="","",'基本情報入力シート'!L95)</f>
      </c>
      <c r="L74" s="610">
        <f>IF('基本情報入力シート'!M95="","",'基本情報入力シート'!M95)</f>
      </c>
      <c r="M74" s="610">
        <f>IF('基本情報入力シート'!R95="","",'基本情報入力シート'!R95)</f>
      </c>
      <c r="N74" s="610">
        <f>IF('基本情報入力シート'!W95="","",'基本情報入力シート'!W95)</f>
      </c>
      <c r="O74" s="605">
        <f>IF('基本情報入力シート'!X95="","",'基本情報入力シート'!X95)</f>
      </c>
      <c r="P74" s="611">
        <f>IF('基本情報入力シート'!Y95="","",'基本情報入力シート'!Y95)</f>
      </c>
      <c r="Q74" s="612">
        <f>IF('基本情報入力シート'!Z95="","",'基本情報入力シート'!Z95)</f>
      </c>
      <c r="R74" s="613">
        <f>IF('基本情報入力シート'!AA95="","",'基本情報入力シート'!AA95)</f>
      </c>
      <c r="S74" s="614"/>
      <c r="T74" s="615"/>
      <c r="U74" s="616">
        <f>IF(P74="","",VLOOKUP(P74,'数式用'!$A$5:$I$28,MATCH(T74,'数式用'!$C$4:$G$4,0)+2,0))</f>
      </c>
      <c r="V74" s="159" t="s">
        <v>277</v>
      </c>
      <c r="W74" s="617"/>
      <c r="X74" s="156" t="s">
        <v>278</v>
      </c>
      <c r="Y74" s="617"/>
      <c r="Z74" s="370" t="s">
        <v>279</v>
      </c>
      <c r="AA74" s="618"/>
      <c r="AB74" s="156" t="s">
        <v>278</v>
      </c>
      <c r="AC74" s="618"/>
      <c r="AD74" s="156" t="s">
        <v>280</v>
      </c>
      <c r="AE74" s="619" t="s">
        <v>281</v>
      </c>
      <c r="AF74" s="620">
        <f t="shared" si="2"/>
      </c>
      <c r="AG74" s="623" t="s">
        <v>282</v>
      </c>
      <c r="AH74" s="622">
        <f t="shared" si="0"/>
      </c>
    </row>
    <row r="75" spans="1:34" ht="36.75" customHeight="1">
      <c r="A75" s="605">
        <f t="shared" si="3"/>
        <v>64</v>
      </c>
      <c r="B75" s="606">
        <f>IF('基本情報入力シート'!C96="","",'基本情報入力シート'!C96)</f>
      </c>
      <c r="C75" s="607">
        <f>IF('基本情報入力シート'!D96="","",'基本情報入力シート'!D96)</f>
      </c>
      <c r="D75" s="608">
        <f>IF('基本情報入力シート'!E96="","",'基本情報入力シート'!E96)</f>
      </c>
      <c r="E75" s="608">
        <f>IF('基本情報入力シート'!F96="","",'基本情報入力シート'!F96)</f>
      </c>
      <c r="F75" s="608">
        <f>IF('基本情報入力シート'!G96="","",'基本情報入力シート'!G96)</f>
      </c>
      <c r="G75" s="608">
        <f>IF('基本情報入力シート'!H96="","",'基本情報入力シート'!H96)</f>
      </c>
      <c r="H75" s="608">
        <f>IF('基本情報入力シート'!I96="","",'基本情報入力シート'!I96)</f>
      </c>
      <c r="I75" s="608">
        <f>IF('基本情報入力シート'!J96="","",'基本情報入力シート'!J96)</f>
      </c>
      <c r="J75" s="608">
        <f>IF('基本情報入力シート'!K96="","",'基本情報入力シート'!K96)</f>
      </c>
      <c r="K75" s="609">
        <f>IF('基本情報入力シート'!L96="","",'基本情報入力シート'!L96)</f>
      </c>
      <c r="L75" s="610">
        <f>IF('基本情報入力シート'!M96="","",'基本情報入力シート'!M96)</f>
      </c>
      <c r="M75" s="610">
        <f>IF('基本情報入力シート'!R96="","",'基本情報入力シート'!R96)</f>
      </c>
      <c r="N75" s="610">
        <f>IF('基本情報入力シート'!W96="","",'基本情報入力シート'!W96)</f>
      </c>
      <c r="O75" s="605">
        <f>IF('基本情報入力シート'!X96="","",'基本情報入力シート'!X96)</f>
      </c>
      <c r="P75" s="611">
        <f>IF('基本情報入力シート'!Y96="","",'基本情報入力シート'!Y96)</f>
      </c>
      <c r="Q75" s="612">
        <f>IF('基本情報入力シート'!Z96="","",'基本情報入力シート'!Z96)</f>
      </c>
      <c r="R75" s="613">
        <f>IF('基本情報入力シート'!AA96="","",'基本情報入力シート'!AA96)</f>
      </c>
      <c r="S75" s="614"/>
      <c r="T75" s="615"/>
      <c r="U75" s="616">
        <f>IF(P75="","",VLOOKUP(P75,'数式用'!$A$5:$I$28,MATCH(T75,'数式用'!$C$4:$G$4,0)+2,0))</f>
      </c>
      <c r="V75" s="159" t="s">
        <v>277</v>
      </c>
      <c r="W75" s="617"/>
      <c r="X75" s="156" t="s">
        <v>278</v>
      </c>
      <c r="Y75" s="617"/>
      <c r="Z75" s="370" t="s">
        <v>279</v>
      </c>
      <c r="AA75" s="618"/>
      <c r="AB75" s="156" t="s">
        <v>278</v>
      </c>
      <c r="AC75" s="618"/>
      <c r="AD75" s="156" t="s">
        <v>280</v>
      </c>
      <c r="AE75" s="619" t="s">
        <v>281</v>
      </c>
      <c r="AF75" s="620">
        <f t="shared" si="2"/>
      </c>
      <c r="AG75" s="623" t="s">
        <v>282</v>
      </c>
      <c r="AH75" s="622">
        <f t="shared" si="0"/>
      </c>
    </row>
    <row r="76" spans="1:34" ht="36.75" customHeight="1">
      <c r="A76" s="605">
        <f t="shared" si="3"/>
        <v>65</v>
      </c>
      <c r="B76" s="606">
        <f>IF('基本情報入力シート'!C97="","",'基本情報入力シート'!C97)</f>
      </c>
      <c r="C76" s="607">
        <f>IF('基本情報入力シート'!D97="","",'基本情報入力シート'!D97)</f>
      </c>
      <c r="D76" s="608">
        <f>IF('基本情報入力シート'!E97="","",'基本情報入力シート'!E97)</f>
      </c>
      <c r="E76" s="608">
        <f>IF('基本情報入力シート'!F97="","",'基本情報入力シート'!F97)</f>
      </c>
      <c r="F76" s="608">
        <f>IF('基本情報入力シート'!G97="","",'基本情報入力シート'!G97)</f>
      </c>
      <c r="G76" s="608">
        <f>IF('基本情報入力シート'!H97="","",'基本情報入力シート'!H97)</f>
      </c>
      <c r="H76" s="608">
        <f>IF('基本情報入力シート'!I97="","",'基本情報入力シート'!I97)</f>
      </c>
      <c r="I76" s="608">
        <f>IF('基本情報入力シート'!J97="","",'基本情報入力シート'!J97)</f>
      </c>
      <c r="J76" s="608">
        <f>IF('基本情報入力シート'!K97="","",'基本情報入力シート'!K97)</f>
      </c>
      <c r="K76" s="609">
        <f>IF('基本情報入力シート'!L97="","",'基本情報入力シート'!L97)</f>
      </c>
      <c r="L76" s="610">
        <f>IF('基本情報入力シート'!M97="","",'基本情報入力シート'!M97)</f>
      </c>
      <c r="M76" s="610">
        <f>IF('基本情報入力シート'!R97="","",'基本情報入力シート'!R97)</f>
      </c>
      <c r="N76" s="610">
        <f>IF('基本情報入力シート'!W97="","",'基本情報入力シート'!W97)</f>
      </c>
      <c r="O76" s="605">
        <f>IF('基本情報入力シート'!X97="","",'基本情報入力シート'!X97)</f>
      </c>
      <c r="P76" s="611">
        <f>IF('基本情報入力シート'!Y97="","",'基本情報入力シート'!Y97)</f>
      </c>
      <c r="Q76" s="612">
        <f>IF('基本情報入力シート'!Z97="","",'基本情報入力シート'!Z97)</f>
      </c>
      <c r="R76" s="613">
        <f>IF('基本情報入力シート'!AA97="","",'基本情報入力シート'!AA97)</f>
      </c>
      <c r="S76" s="614"/>
      <c r="T76" s="615"/>
      <c r="U76" s="616">
        <f>IF(P76="","",VLOOKUP(P76,'数式用'!$A$5:$I$28,MATCH(T76,'数式用'!$C$4:$G$4,0)+2,0))</f>
      </c>
      <c r="V76" s="159" t="s">
        <v>277</v>
      </c>
      <c r="W76" s="617"/>
      <c r="X76" s="156" t="s">
        <v>278</v>
      </c>
      <c r="Y76" s="617"/>
      <c r="Z76" s="370" t="s">
        <v>279</v>
      </c>
      <c r="AA76" s="618"/>
      <c r="AB76" s="156" t="s">
        <v>278</v>
      </c>
      <c r="AC76" s="618"/>
      <c r="AD76" s="156" t="s">
        <v>280</v>
      </c>
      <c r="AE76" s="619" t="s">
        <v>281</v>
      </c>
      <c r="AF76" s="620">
        <f t="shared" si="2"/>
      </c>
      <c r="AG76" s="623" t="s">
        <v>282</v>
      </c>
      <c r="AH76" s="622">
        <f t="shared" si="0"/>
      </c>
    </row>
    <row r="77" spans="1:34" ht="36.75" customHeight="1">
      <c r="A77" s="605">
        <f t="shared" si="3"/>
        <v>66</v>
      </c>
      <c r="B77" s="606">
        <f>IF('基本情報入力シート'!C98="","",'基本情報入力シート'!C98)</f>
      </c>
      <c r="C77" s="607">
        <f>IF('基本情報入力シート'!D98="","",'基本情報入力シート'!D98)</f>
      </c>
      <c r="D77" s="608">
        <f>IF('基本情報入力シート'!E98="","",'基本情報入力シート'!E98)</f>
      </c>
      <c r="E77" s="608">
        <f>IF('基本情報入力シート'!F98="","",'基本情報入力シート'!F98)</f>
      </c>
      <c r="F77" s="608">
        <f>IF('基本情報入力シート'!G98="","",'基本情報入力シート'!G98)</f>
      </c>
      <c r="G77" s="608">
        <f>IF('基本情報入力シート'!H98="","",'基本情報入力シート'!H98)</f>
      </c>
      <c r="H77" s="608">
        <f>IF('基本情報入力シート'!I98="","",'基本情報入力シート'!I98)</f>
      </c>
      <c r="I77" s="608">
        <f>IF('基本情報入力シート'!J98="","",'基本情報入力シート'!J98)</f>
      </c>
      <c r="J77" s="608">
        <f>IF('基本情報入力シート'!K98="","",'基本情報入力シート'!K98)</f>
      </c>
      <c r="K77" s="609">
        <f>IF('基本情報入力シート'!L98="","",'基本情報入力シート'!L98)</f>
      </c>
      <c r="L77" s="610">
        <f>IF('基本情報入力シート'!M98="","",'基本情報入力シート'!M98)</f>
      </c>
      <c r="M77" s="610">
        <f>IF('基本情報入力シート'!R98="","",'基本情報入力シート'!R98)</f>
      </c>
      <c r="N77" s="610">
        <f>IF('基本情報入力シート'!W98="","",'基本情報入力シート'!W98)</f>
      </c>
      <c r="O77" s="605">
        <f>IF('基本情報入力シート'!X98="","",'基本情報入力シート'!X98)</f>
      </c>
      <c r="P77" s="611">
        <f>IF('基本情報入力シート'!Y98="","",'基本情報入力シート'!Y98)</f>
      </c>
      <c r="Q77" s="612">
        <f>IF('基本情報入力シート'!Z98="","",'基本情報入力シート'!Z98)</f>
      </c>
      <c r="R77" s="613">
        <f>IF('基本情報入力シート'!AA98="","",'基本情報入力シート'!AA98)</f>
      </c>
      <c r="S77" s="614"/>
      <c r="T77" s="615"/>
      <c r="U77" s="616">
        <f>IF(P77="","",VLOOKUP(P77,'数式用'!$A$5:$I$28,MATCH(T77,'数式用'!$C$4:$G$4,0)+2,0))</f>
      </c>
      <c r="V77" s="159" t="s">
        <v>277</v>
      </c>
      <c r="W77" s="617"/>
      <c r="X77" s="156" t="s">
        <v>278</v>
      </c>
      <c r="Y77" s="617"/>
      <c r="Z77" s="370" t="s">
        <v>279</v>
      </c>
      <c r="AA77" s="618"/>
      <c r="AB77" s="156" t="s">
        <v>278</v>
      </c>
      <c r="AC77" s="618"/>
      <c r="AD77" s="156" t="s">
        <v>280</v>
      </c>
      <c r="AE77" s="619" t="s">
        <v>281</v>
      </c>
      <c r="AF77" s="620">
        <f t="shared" si="2"/>
      </c>
      <c r="AG77" s="623" t="s">
        <v>282</v>
      </c>
      <c r="AH77" s="622">
        <f aca="true" t="shared" si="4" ref="AH77:AH111">_xlfn.IFERROR(ROUNDDOWN(ROUND(Q77*R77,0)*U77,0)*AF77,"")</f>
      </c>
    </row>
    <row r="78" spans="1:34" ht="36.75" customHeight="1">
      <c r="A78" s="605">
        <f t="shared" si="3"/>
        <v>67</v>
      </c>
      <c r="B78" s="606">
        <f>IF('基本情報入力シート'!C99="","",'基本情報入力シート'!C99)</f>
      </c>
      <c r="C78" s="607">
        <f>IF('基本情報入力シート'!D99="","",'基本情報入力シート'!D99)</f>
      </c>
      <c r="D78" s="608">
        <f>IF('基本情報入力シート'!E99="","",'基本情報入力シート'!E99)</f>
      </c>
      <c r="E78" s="608">
        <f>IF('基本情報入力シート'!F99="","",'基本情報入力シート'!F99)</f>
      </c>
      <c r="F78" s="608">
        <f>IF('基本情報入力シート'!G99="","",'基本情報入力シート'!G99)</f>
      </c>
      <c r="G78" s="608">
        <f>IF('基本情報入力シート'!H99="","",'基本情報入力シート'!H99)</f>
      </c>
      <c r="H78" s="608">
        <f>IF('基本情報入力シート'!I99="","",'基本情報入力シート'!I99)</f>
      </c>
      <c r="I78" s="608">
        <f>IF('基本情報入力シート'!J99="","",'基本情報入力シート'!J99)</f>
      </c>
      <c r="J78" s="608">
        <f>IF('基本情報入力シート'!K99="","",'基本情報入力シート'!K99)</f>
      </c>
      <c r="K78" s="609">
        <f>IF('基本情報入力シート'!L99="","",'基本情報入力シート'!L99)</f>
      </c>
      <c r="L78" s="610">
        <f>IF('基本情報入力シート'!M99="","",'基本情報入力シート'!M99)</f>
      </c>
      <c r="M78" s="610">
        <f>IF('基本情報入力シート'!R99="","",'基本情報入力シート'!R99)</f>
      </c>
      <c r="N78" s="610">
        <f>IF('基本情報入力シート'!W99="","",'基本情報入力シート'!W99)</f>
      </c>
      <c r="O78" s="605">
        <f>IF('基本情報入力シート'!X99="","",'基本情報入力シート'!X99)</f>
      </c>
      <c r="P78" s="611">
        <f>IF('基本情報入力シート'!Y99="","",'基本情報入力シート'!Y99)</f>
      </c>
      <c r="Q78" s="612">
        <f>IF('基本情報入力シート'!Z99="","",'基本情報入力シート'!Z99)</f>
      </c>
      <c r="R78" s="613">
        <f>IF('基本情報入力シート'!AA99="","",'基本情報入力シート'!AA99)</f>
      </c>
      <c r="S78" s="614"/>
      <c r="T78" s="615"/>
      <c r="U78" s="616">
        <f>IF(P78="","",VLOOKUP(P78,'数式用'!$A$5:$I$28,MATCH(T78,'数式用'!$C$4:$G$4,0)+2,0))</f>
      </c>
      <c r="V78" s="159" t="s">
        <v>277</v>
      </c>
      <c r="W78" s="617"/>
      <c r="X78" s="156" t="s">
        <v>278</v>
      </c>
      <c r="Y78" s="617"/>
      <c r="Z78" s="370" t="s">
        <v>279</v>
      </c>
      <c r="AA78" s="618"/>
      <c r="AB78" s="156" t="s">
        <v>278</v>
      </c>
      <c r="AC78" s="618"/>
      <c r="AD78" s="156" t="s">
        <v>280</v>
      </c>
      <c r="AE78" s="619" t="s">
        <v>281</v>
      </c>
      <c r="AF78" s="620">
        <f t="shared" si="2"/>
      </c>
      <c r="AG78" s="623" t="s">
        <v>282</v>
      </c>
      <c r="AH78" s="622">
        <f t="shared" si="4"/>
      </c>
    </row>
    <row r="79" spans="1:34" ht="36.75" customHeight="1">
      <c r="A79" s="605">
        <f t="shared" si="3"/>
        <v>68</v>
      </c>
      <c r="B79" s="606">
        <f>IF('基本情報入力シート'!C100="","",'基本情報入力シート'!C100)</f>
      </c>
      <c r="C79" s="607">
        <f>IF('基本情報入力シート'!D100="","",'基本情報入力シート'!D100)</f>
      </c>
      <c r="D79" s="608">
        <f>IF('基本情報入力シート'!E100="","",'基本情報入力シート'!E100)</f>
      </c>
      <c r="E79" s="608">
        <f>IF('基本情報入力シート'!F100="","",'基本情報入力シート'!F100)</f>
      </c>
      <c r="F79" s="608">
        <f>IF('基本情報入力シート'!G100="","",'基本情報入力シート'!G100)</f>
      </c>
      <c r="G79" s="608">
        <f>IF('基本情報入力シート'!H100="","",'基本情報入力シート'!H100)</f>
      </c>
      <c r="H79" s="608">
        <f>IF('基本情報入力シート'!I100="","",'基本情報入力シート'!I100)</f>
      </c>
      <c r="I79" s="608">
        <f>IF('基本情報入力シート'!J100="","",'基本情報入力シート'!J100)</f>
      </c>
      <c r="J79" s="608">
        <f>IF('基本情報入力シート'!K100="","",'基本情報入力シート'!K100)</f>
      </c>
      <c r="K79" s="609">
        <f>IF('基本情報入力シート'!L100="","",'基本情報入力シート'!L100)</f>
      </c>
      <c r="L79" s="610">
        <f>IF('基本情報入力シート'!M100="","",'基本情報入力シート'!M100)</f>
      </c>
      <c r="M79" s="610">
        <f>IF('基本情報入力シート'!R100="","",'基本情報入力シート'!R100)</f>
      </c>
      <c r="N79" s="610">
        <f>IF('基本情報入力シート'!W100="","",'基本情報入力シート'!W100)</f>
      </c>
      <c r="O79" s="605">
        <f>IF('基本情報入力シート'!X100="","",'基本情報入力シート'!X100)</f>
      </c>
      <c r="P79" s="611">
        <f>IF('基本情報入力シート'!Y100="","",'基本情報入力シート'!Y100)</f>
      </c>
      <c r="Q79" s="612">
        <f>IF('基本情報入力シート'!Z100="","",'基本情報入力シート'!Z100)</f>
      </c>
      <c r="R79" s="613">
        <f>IF('基本情報入力シート'!AA100="","",'基本情報入力シート'!AA100)</f>
      </c>
      <c r="S79" s="614"/>
      <c r="T79" s="615"/>
      <c r="U79" s="616">
        <f>IF(P79="","",VLOOKUP(P79,'数式用'!$A$5:$I$28,MATCH(T79,'数式用'!$C$4:$G$4,0)+2,0))</f>
      </c>
      <c r="V79" s="159" t="s">
        <v>277</v>
      </c>
      <c r="W79" s="617"/>
      <c r="X79" s="156" t="s">
        <v>278</v>
      </c>
      <c r="Y79" s="617"/>
      <c r="Z79" s="370" t="s">
        <v>279</v>
      </c>
      <c r="AA79" s="618"/>
      <c r="AB79" s="156" t="s">
        <v>278</v>
      </c>
      <c r="AC79" s="618"/>
      <c r="AD79" s="156" t="s">
        <v>280</v>
      </c>
      <c r="AE79" s="619" t="s">
        <v>281</v>
      </c>
      <c r="AF79" s="620">
        <f t="shared" si="2"/>
      </c>
      <c r="AG79" s="623" t="s">
        <v>282</v>
      </c>
      <c r="AH79" s="622">
        <f t="shared" si="4"/>
      </c>
    </row>
    <row r="80" spans="1:34" ht="36.75" customHeight="1">
      <c r="A80" s="605">
        <f t="shared" si="3"/>
        <v>69</v>
      </c>
      <c r="B80" s="606">
        <f>IF('基本情報入力シート'!C101="","",'基本情報入力シート'!C101)</f>
      </c>
      <c r="C80" s="607">
        <f>IF('基本情報入力シート'!D101="","",'基本情報入力シート'!D101)</f>
      </c>
      <c r="D80" s="608">
        <f>IF('基本情報入力シート'!E101="","",'基本情報入力シート'!E101)</f>
      </c>
      <c r="E80" s="608">
        <f>IF('基本情報入力シート'!F101="","",'基本情報入力シート'!F101)</f>
      </c>
      <c r="F80" s="608">
        <f>IF('基本情報入力シート'!G101="","",'基本情報入力シート'!G101)</f>
      </c>
      <c r="G80" s="608">
        <f>IF('基本情報入力シート'!H101="","",'基本情報入力シート'!H101)</f>
      </c>
      <c r="H80" s="608">
        <f>IF('基本情報入力シート'!I101="","",'基本情報入力シート'!I101)</f>
      </c>
      <c r="I80" s="608">
        <f>IF('基本情報入力シート'!J101="","",'基本情報入力シート'!J101)</f>
      </c>
      <c r="J80" s="608">
        <f>IF('基本情報入力シート'!K101="","",'基本情報入力シート'!K101)</f>
      </c>
      <c r="K80" s="609">
        <f>IF('基本情報入力シート'!L101="","",'基本情報入力シート'!L101)</f>
      </c>
      <c r="L80" s="610">
        <f>IF('基本情報入力シート'!M101="","",'基本情報入力シート'!M101)</f>
      </c>
      <c r="M80" s="610">
        <f>IF('基本情報入力シート'!R101="","",'基本情報入力シート'!R101)</f>
      </c>
      <c r="N80" s="610">
        <f>IF('基本情報入力シート'!W101="","",'基本情報入力シート'!W101)</f>
      </c>
      <c r="O80" s="605">
        <f>IF('基本情報入力シート'!X101="","",'基本情報入力シート'!X101)</f>
      </c>
      <c r="P80" s="611">
        <f>IF('基本情報入力シート'!Y101="","",'基本情報入力シート'!Y101)</f>
      </c>
      <c r="Q80" s="612">
        <f>IF('基本情報入力シート'!Z101="","",'基本情報入力シート'!Z101)</f>
      </c>
      <c r="R80" s="613">
        <f>IF('基本情報入力シート'!AA101="","",'基本情報入力シート'!AA101)</f>
      </c>
      <c r="S80" s="614"/>
      <c r="T80" s="615"/>
      <c r="U80" s="616">
        <f>IF(P80="","",VLOOKUP(P80,'数式用'!$A$5:$I$28,MATCH(T80,'数式用'!$C$4:$G$4,0)+2,0))</f>
      </c>
      <c r="V80" s="159" t="s">
        <v>277</v>
      </c>
      <c r="W80" s="617"/>
      <c r="X80" s="156" t="s">
        <v>278</v>
      </c>
      <c r="Y80" s="617"/>
      <c r="Z80" s="370" t="s">
        <v>279</v>
      </c>
      <c r="AA80" s="618"/>
      <c r="AB80" s="156" t="s">
        <v>278</v>
      </c>
      <c r="AC80" s="618"/>
      <c r="AD80" s="156" t="s">
        <v>280</v>
      </c>
      <c r="AE80" s="619" t="s">
        <v>281</v>
      </c>
      <c r="AF80" s="620">
        <f t="shared" si="2"/>
      </c>
      <c r="AG80" s="623" t="s">
        <v>282</v>
      </c>
      <c r="AH80" s="622">
        <f t="shared" si="4"/>
      </c>
    </row>
    <row r="81" spans="1:34" ht="36.75" customHeight="1">
      <c r="A81" s="605">
        <f t="shared" si="3"/>
        <v>70</v>
      </c>
      <c r="B81" s="606">
        <f>IF('基本情報入力シート'!C102="","",'基本情報入力シート'!C102)</f>
      </c>
      <c r="C81" s="607">
        <f>IF('基本情報入力シート'!D102="","",'基本情報入力シート'!D102)</f>
      </c>
      <c r="D81" s="608">
        <f>IF('基本情報入力シート'!E102="","",'基本情報入力シート'!E102)</f>
      </c>
      <c r="E81" s="608">
        <f>IF('基本情報入力シート'!F102="","",'基本情報入力シート'!F102)</f>
      </c>
      <c r="F81" s="608">
        <f>IF('基本情報入力シート'!G102="","",'基本情報入力シート'!G102)</f>
      </c>
      <c r="G81" s="608">
        <f>IF('基本情報入力シート'!H102="","",'基本情報入力シート'!H102)</f>
      </c>
      <c r="H81" s="608">
        <f>IF('基本情報入力シート'!I102="","",'基本情報入力シート'!I102)</f>
      </c>
      <c r="I81" s="608">
        <f>IF('基本情報入力シート'!J102="","",'基本情報入力シート'!J102)</f>
      </c>
      <c r="J81" s="608">
        <f>IF('基本情報入力シート'!K102="","",'基本情報入力シート'!K102)</f>
      </c>
      <c r="K81" s="609">
        <f>IF('基本情報入力シート'!L102="","",'基本情報入力シート'!L102)</f>
      </c>
      <c r="L81" s="610">
        <f>IF('基本情報入力シート'!M102="","",'基本情報入力シート'!M102)</f>
      </c>
      <c r="M81" s="610">
        <f>IF('基本情報入力シート'!R102="","",'基本情報入力シート'!R102)</f>
      </c>
      <c r="N81" s="610">
        <f>IF('基本情報入力シート'!W102="","",'基本情報入力シート'!W102)</f>
      </c>
      <c r="O81" s="605">
        <f>IF('基本情報入力シート'!X102="","",'基本情報入力シート'!X102)</f>
      </c>
      <c r="P81" s="611">
        <f>IF('基本情報入力シート'!Y102="","",'基本情報入力シート'!Y102)</f>
      </c>
      <c r="Q81" s="612">
        <f>IF('基本情報入力シート'!Z102="","",'基本情報入力シート'!Z102)</f>
      </c>
      <c r="R81" s="613">
        <f>IF('基本情報入力シート'!AA102="","",'基本情報入力シート'!AA102)</f>
      </c>
      <c r="S81" s="614"/>
      <c r="T81" s="615"/>
      <c r="U81" s="616">
        <f>IF(P81="","",VLOOKUP(P81,'数式用'!$A$5:$I$28,MATCH(T81,'数式用'!$C$4:$G$4,0)+2,0))</f>
      </c>
      <c r="V81" s="159" t="s">
        <v>277</v>
      </c>
      <c r="W81" s="617"/>
      <c r="X81" s="156" t="s">
        <v>278</v>
      </c>
      <c r="Y81" s="617"/>
      <c r="Z81" s="370" t="s">
        <v>279</v>
      </c>
      <c r="AA81" s="618"/>
      <c r="AB81" s="156" t="s">
        <v>278</v>
      </c>
      <c r="AC81" s="618"/>
      <c r="AD81" s="156" t="s">
        <v>280</v>
      </c>
      <c r="AE81" s="619" t="s">
        <v>281</v>
      </c>
      <c r="AF81" s="620">
        <f aca="true" t="shared" si="5" ref="AF81:AF111">IF(W81&gt;=1,(AA81*12+AC81)-(W81*12+Y81)+1,"")</f>
      </c>
      <c r="AG81" s="623" t="s">
        <v>282</v>
      </c>
      <c r="AH81" s="622">
        <f t="shared" si="4"/>
      </c>
    </row>
    <row r="82" spans="1:34" ht="36.75" customHeight="1">
      <c r="A82" s="605">
        <f t="shared" si="3"/>
        <v>71</v>
      </c>
      <c r="B82" s="606">
        <f>IF('基本情報入力シート'!C103="","",'基本情報入力シート'!C103)</f>
      </c>
      <c r="C82" s="607">
        <f>IF('基本情報入力シート'!D103="","",'基本情報入力シート'!D103)</f>
      </c>
      <c r="D82" s="608">
        <f>IF('基本情報入力シート'!E103="","",'基本情報入力シート'!E103)</f>
      </c>
      <c r="E82" s="608">
        <f>IF('基本情報入力シート'!F103="","",'基本情報入力シート'!F103)</f>
      </c>
      <c r="F82" s="608">
        <f>IF('基本情報入力シート'!G103="","",'基本情報入力シート'!G103)</f>
      </c>
      <c r="G82" s="608">
        <f>IF('基本情報入力シート'!H103="","",'基本情報入力シート'!H103)</f>
      </c>
      <c r="H82" s="608">
        <f>IF('基本情報入力シート'!I103="","",'基本情報入力シート'!I103)</f>
      </c>
      <c r="I82" s="608">
        <f>IF('基本情報入力シート'!J103="","",'基本情報入力シート'!J103)</f>
      </c>
      <c r="J82" s="608">
        <f>IF('基本情報入力シート'!K103="","",'基本情報入力シート'!K103)</f>
      </c>
      <c r="K82" s="609">
        <f>IF('基本情報入力シート'!L103="","",'基本情報入力シート'!L103)</f>
      </c>
      <c r="L82" s="610">
        <f>IF('基本情報入力シート'!M103="","",'基本情報入力シート'!M103)</f>
      </c>
      <c r="M82" s="610">
        <f>IF('基本情報入力シート'!R103="","",'基本情報入力シート'!R103)</f>
      </c>
      <c r="N82" s="610">
        <f>IF('基本情報入力シート'!W103="","",'基本情報入力シート'!W103)</f>
      </c>
      <c r="O82" s="605">
        <f>IF('基本情報入力シート'!X103="","",'基本情報入力シート'!X103)</f>
      </c>
      <c r="P82" s="611">
        <f>IF('基本情報入力シート'!Y103="","",'基本情報入力シート'!Y103)</f>
      </c>
      <c r="Q82" s="612">
        <f>IF('基本情報入力シート'!Z103="","",'基本情報入力シート'!Z103)</f>
      </c>
      <c r="R82" s="613">
        <f>IF('基本情報入力シート'!AA103="","",'基本情報入力シート'!AA103)</f>
      </c>
      <c r="S82" s="614"/>
      <c r="T82" s="615"/>
      <c r="U82" s="616">
        <f>IF(P82="","",VLOOKUP(P82,'数式用'!$A$5:$I$28,MATCH(T82,'数式用'!$C$4:$G$4,0)+2,0))</f>
      </c>
      <c r="V82" s="159" t="s">
        <v>277</v>
      </c>
      <c r="W82" s="617"/>
      <c r="X82" s="156" t="s">
        <v>278</v>
      </c>
      <c r="Y82" s="617"/>
      <c r="Z82" s="370" t="s">
        <v>279</v>
      </c>
      <c r="AA82" s="618"/>
      <c r="AB82" s="156" t="s">
        <v>278</v>
      </c>
      <c r="AC82" s="618"/>
      <c r="AD82" s="156" t="s">
        <v>280</v>
      </c>
      <c r="AE82" s="619" t="s">
        <v>281</v>
      </c>
      <c r="AF82" s="620">
        <f t="shared" si="5"/>
      </c>
      <c r="AG82" s="623" t="s">
        <v>282</v>
      </c>
      <c r="AH82" s="622">
        <f t="shared" si="4"/>
      </c>
    </row>
    <row r="83" spans="1:34" ht="36.75" customHeight="1">
      <c r="A83" s="605">
        <f t="shared" si="3"/>
        <v>72</v>
      </c>
      <c r="B83" s="606">
        <f>IF('基本情報入力シート'!C104="","",'基本情報入力シート'!C104)</f>
      </c>
      <c r="C83" s="607">
        <f>IF('基本情報入力シート'!D104="","",'基本情報入力シート'!D104)</f>
      </c>
      <c r="D83" s="608">
        <f>IF('基本情報入力シート'!E104="","",'基本情報入力シート'!E104)</f>
      </c>
      <c r="E83" s="608">
        <f>IF('基本情報入力シート'!F104="","",'基本情報入力シート'!F104)</f>
      </c>
      <c r="F83" s="608">
        <f>IF('基本情報入力シート'!G104="","",'基本情報入力シート'!G104)</f>
      </c>
      <c r="G83" s="608">
        <f>IF('基本情報入力シート'!H104="","",'基本情報入力シート'!H104)</f>
      </c>
      <c r="H83" s="608">
        <f>IF('基本情報入力シート'!I104="","",'基本情報入力シート'!I104)</f>
      </c>
      <c r="I83" s="608">
        <f>IF('基本情報入力シート'!J104="","",'基本情報入力シート'!J104)</f>
      </c>
      <c r="J83" s="608">
        <f>IF('基本情報入力シート'!K104="","",'基本情報入力シート'!K104)</f>
      </c>
      <c r="K83" s="609">
        <f>IF('基本情報入力シート'!L104="","",'基本情報入力シート'!L104)</f>
      </c>
      <c r="L83" s="610">
        <f>IF('基本情報入力シート'!M104="","",'基本情報入力シート'!M104)</f>
      </c>
      <c r="M83" s="610">
        <f>IF('基本情報入力シート'!R104="","",'基本情報入力シート'!R104)</f>
      </c>
      <c r="N83" s="610">
        <f>IF('基本情報入力シート'!W104="","",'基本情報入力シート'!W104)</f>
      </c>
      <c r="O83" s="605">
        <f>IF('基本情報入力シート'!X104="","",'基本情報入力シート'!X104)</f>
      </c>
      <c r="P83" s="611">
        <f>IF('基本情報入力シート'!Y104="","",'基本情報入力シート'!Y104)</f>
      </c>
      <c r="Q83" s="612">
        <f>IF('基本情報入力シート'!Z104="","",'基本情報入力シート'!Z104)</f>
      </c>
      <c r="R83" s="613">
        <f>IF('基本情報入力シート'!AA104="","",'基本情報入力シート'!AA104)</f>
      </c>
      <c r="S83" s="614"/>
      <c r="T83" s="615"/>
      <c r="U83" s="616">
        <f>IF(P83="","",VLOOKUP(P83,'数式用'!$A$5:$I$28,MATCH(T83,'数式用'!$C$4:$G$4,0)+2,0))</f>
      </c>
      <c r="V83" s="159" t="s">
        <v>277</v>
      </c>
      <c r="W83" s="617"/>
      <c r="X83" s="156" t="s">
        <v>278</v>
      </c>
      <c r="Y83" s="617"/>
      <c r="Z83" s="370" t="s">
        <v>279</v>
      </c>
      <c r="AA83" s="618"/>
      <c r="AB83" s="156" t="s">
        <v>278</v>
      </c>
      <c r="AC83" s="618"/>
      <c r="AD83" s="156" t="s">
        <v>280</v>
      </c>
      <c r="AE83" s="619" t="s">
        <v>281</v>
      </c>
      <c r="AF83" s="620">
        <f t="shared" si="5"/>
      </c>
      <c r="AG83" s="623" t="s">
        <v>282</v>
      </c>
      <c r="AH83" s="622">
        <f t="shared" si="4"/>
      </c>
    </row>
    <row r="84" spans="1:34" ht="36.75" customHeight="1">
      <c r="A84" s="605">
        <f t="shared" si="3"/>
        <v>73</v>
      </c>
      <c r="B84" s="606">
        <f>IF('基本情報入力シート'!C105="","",'基本情報入力シート'!C105)</f>
      </c>
      <c r="C84" s="607">
        <f>IF('基本情報入力シート'!D105="","",'基本情報入力シート'!D105)</f>
      </c>
      <c r="D84" s="608">
        <f>IF('基本情報入力シート'!E105="","",'基本情報入力シート'!E105)</f>
      </c>
      <c r="E84" s="608">
        <f>IF('基本情報入力シート'!F105="","",'基本情報入力シート'!F105)</f>
      </c>
      <c r="F84" s="608">
        <f>IF('基本情報入力シート'!G105="","",'基本情報入力シート'!G105)</f>
      </c>
      <c r="G84" s="608">
        <f>IF('基本情報入力シート'!H105="","",'基本情報入力シート'!H105)</f>
      </c>
      <c r="H84" s="608">
        <f>IF('基本情報入力シート'!I105="","",'基本情報入力シート'!I105)</f>
      </c>
      <c r="I84" s="608">
        <f>IF('基本情報入力シート'!J105="","",'基本情報入力シート'!J105)</f>
      </c>
      <c r="J84" s="608">
        <f>IF('基本情報入力シート'!K105="","",'基本情報入力シート'!K105)</f>
      </c>
      <c r="K84" s="609">
        <f>IF('基本情報入力シート'!L105="","",'基本情報入力シート'!L105)</f>
      </c>
      <c r="L84" s="610">
        <f>IF('基本情報入力シート'!M105="","",'基本情報入力シート'!M105)</f>
      </c>
      <c r="M84" s="610">
        <f>IF('基本情報入力シート'!R105="","",'基本情報入力シート'!R105)</f>
      </c>
      <c r="N84" s="610">
        <f>IF('基本情報入力シート'!W105="","",'基本情報入力シート'!W105)</f>
      </c>
      <c r="O84" s="605">
        <f>IF('基本情報入力シート'!X105="","",'基本情報入力シート'!X105)</f>
      </c>
      <c r="P84" s="611">
        <f>IF('基本情報入力シート'!Y105="","",'基本情報入力シート'!Y105)</f>
      </c>
      <c r="Q84" s="612">
        <f>IF('基本情報入力シート'!Z105="","",'基本情報入力シート'!Z105)</f>
      </c>
      <c r="R84" s="613">
        <f>IF('基本情報入力シート'!AA105="","",'基本情報入力シート'!AA105)</f>
      </c>
      <c r="S84" s="614"/>
      <c r="T84" s="615"/>
      <c r="U84" s="616">
        <f>IF(P84="","",VLOOKUP(P84,'数式用'!$A$5:$I$28,MATCH(T84,'数式用'!$C$4:$G$4,0)+2,0))</f>
      </c>
      <c r="V84" s="159" t="s">
        <v>277</v>
      </c>
      <c r="W84" s="617"/>
      <c r="X84" s="156" t="s">
        <v>278</v>
      </c>
      <c r="Y84" s="617"/>
      <c r="Z84" s="370" t="s">
        <v>279</v>
      </c>
      <c r="AA84" s="618"/>
      <c r="AB84" s="156" t="s">
        <v>278</v>
      </c>
      <c r="AC84" s="618"/>
      <c r="AD84" s="156" t="s">
        <v>280</v>
      </c>
      <c r="AE84" s="619" t="s">
        <v>281</v>
      </c>
      <c r="AF84" s="620">
        <f t="shared" si="5"/>
      </c>
      <c r="AG84" s="623" t="s">
        <v>282</v>
      </c>
      <c r="AH84" s="622">
        <f t="shared" si="4"/>
      </c>
    </row>
    <row r="85" spans="1:34" ht="36.75" customHeight="1">
      <c r="A85" s="605">
        <f t="shared" si="3"/>
        <v>74</v>
      </c>
      <c r="B85" s="606">
        <f>IF('基本情報入力シート'!C106="","",'基本情報入力シート'!C106)</f>
      </c>
      <c r="C85" s="607">
        <f>IF('基本情報入力シート'!D106="","",'基本情報入力シート'!D106)</f>
      </c>
      <c r="D85" s="608">
        <f>IF('基本情報入力シート'!E106="","",'基本情報入力シート'!E106)</f>
      </c>
      <c r="E85" s="608">
        <f>IF('基本情報入力シート'!F106="","",'基本情報入力シート'!F106)</f>
      </c>
      <c r="F85" s="608">
        <f>IF('基本情報入力シート'!G106="","",'基本情報入力シート'!G106)</f>
      </c>
      <c r="G85" s="608">
        <f>IF('基本情報入力シート'!H106="","",'基本情報入力シート'!H106)</f>
      </c>
      <c r="H85" s="608">
        <f>IF('基本情報入力シート'!I106="","",'基本情報入力シート'!I106)</f>
      </c>
      <c r="I85" s="608">
        <f>IF('基本情報入力シート'!J106="","",'基本情報入力シート'!J106)</f>
      </c>
      <c r="J85" s="608">
        <f>IF('基本情報入力シート'!K106="","",'基本情報入力シート'!K106)</f>
      </c>
      <c r="K85" s="609">
        <f>IF('基本情報入力シート'!L106="","",'基本情報入力シート'!L106)</f>
      </c>
      <c r="L85" s="610">
        <f>IF('基本情報入力シート'!M106="","",'基本情報入力シート'!M106)</f>
      </c>
      <c r="M85" s="610">
        <f>IF('基本情報入力シート'!R106="","",'基本情報入力シート'!R106)</f>
      </c>
      <c r="N85" s="610">
        <f>IF('基本情報入力シート'!W106="","",'基本情報入力シート'!W106)</f>
      </c>
      <c r="O85" s="605">
        <f>IF('基本情報入力シート'!X106="","",'基本情報入力シート'!X106)</f>
      </c>
      <c r="P85" s="611">
        <f>IF('基本情報入力シート'!Y106="","",'基本情報入力シート'!Y106)</f>
      </c>
      <c r="Q85" s="612">
        <f>IF('基本情報入力シート'!Z106="","",'基本情報入力シート'!Z106)</f>
      </c>
      <c r="R85" s="613">
        <f>IF('基本情報入力シート'!AA106="","",'基本情報入力シート'!AA106)</f>
      </c>
      <c r="S85" s="614"/>
      <c r="T85" s="615"/>
      <c r="U85" s="616">
        <f>IF(P85="","",VLOOKUP(P85,'数式用'!$A$5:$I$28,MATCH(T85,'数式用'!$C$4:$G$4,0)+2,0))</f>
      </c>
      <c r="V85" s="159" t="s">
        <v>277</v>
      </c>
      <c r="W85" s="617"/>
      <c r="X85" s="156" t="s">
        <v>278</v>
      </c>
      <c r="Y85" s="617"/>
      <c r="Z85" s="370" t="s">
        <v>279</v>
      </c>
      <c r="AA85" s="618"/>
      <c r="AB85" s="156" t="s">
        <v>278</v>
      </c>
      <c r="AC85" s="618"/>
      <c r="AD85" s="156" t="s">
        <v>280</v>
      </c>
      <c r="AE85" s="619" t="s">
        <v>281</v>
      </c>
      <c r="AF85" s="620">
        <f t="shared" si="5"/>
      </c>
      <c r="AG85" s="623" t="s">
        <v>282</v>
      </c>
      <c r="AH85" s="622">
        <f t="shared" si="4"/>
      </c>
    </row>
    <row r="86" spans="1:34" ht="36.75" customHeight="1">
      <c r="A86" s="605">
        <f t="shared" si="3"/>
        <v>75</v>
      </c>
      <c r="B86" s="606">
        <f>IF('基本情報入力シート'!C107="","",'基本情報入力シート'!C107)</f>
      </c>
      <c r="C86" s="607">
        <f>IF('基本情報入力シート'!D107="","",'基本情報入力シート'!D107)</f>
      </c>
      <c r="D86" s="608">
        <f>IF('基本情報入力シート'!E107="","",'基本情報入力シート'!E107)</f>
      </c>
      <c r="E86" s="608">
        <f>IF('基本情報入力シート'!F107="","",'基本情報入力シート'!F107)</f>
      </c>
      <c r="F86" s="608">
        <f>IF('基本情報入力シート'!G107="","",'基本情報入力シート'!G107)</f>
      </c>
      <c r="G86" s="608">
        <f>IF('基本情報入力シート'!H107="","",'基本情報入力シート'!H107)</f>
      </c>
      <c r="H86" s="608">
        <f>IF('基本情報入力シート'!I107="","",'基本情報入力シート'!I107)</f>
      </c>
      <c r="I86" s="608">
        <f>IF('基本情報入力シート'!J107="","",'基本情報入力シート'!J107)</f>
      </c>
      <c r="J86" s="608">
        <f>IF('基本情報入力シート'!K107="","",'基本情報入力シート'!K107)</f>
      </c>
      <c r="K86" s="609">
        <f>IF('基本情報入力シート'!L107="","",'基本情報入力シート'!L107)</f>
      </c>
      <c r="L86" s="610">
        <f>IF('基本情報入力シート'!M107="","",'基本情報入力シート'!M107)</f>
      </c>
      <c r="M86" s="610">
        <f>IF('基本情報入力シート'!R107="","",'基本情報入力シート'!R107)</f>
      </c>
      <c r="N86" s="610">
        <f>IF('基本情報入力シート'!W107="","",'基本情報入力シート'!W107)</f>
      </c>
      <c r="O86" s="605">
        <f>IF('基本情報入力シート'!X107="","",'基本情報入力シート'!X107)</f>
      </c>
      <c r="P86" s="611">
        <f>IF('基本情報入力シート'!Y107="","",'基本情報入力シート'!Y107)</f>
      </c>
      <c r="Q86" s="612">
        <f>IF('基本情報入力シート'!Z107="","",'基本情報入力シート'!Z107)</f>
      </c>
      <c r="R86" s="613">
        <f>IF('基本情報入力シート'!AA107="","",'基本情報入力シート'!AA107)</f>
      </c>
      <c r="S86" s="614"/>
      <c r="T86" s="615"/>
      <c r="U86" s="616">
        <f>IF(P86="","",VLOOKUP(P86,'数式用'!$A$5:$I$28,MATCH(T86,'数式用'!$C$4:$G$4,0)+2,0))</f>
      </c>
      <c r="V86" s="159" t="s">
        <v>277</v>
      </c>
      <c r="W86" s="617"/>
      <c r="X86" s="156" t="s">
        <v>278</v>
      </c>
      <c r="Y86" s="617"/>
      <c r="Z86" s="370" t="s">
        <v>279</v>
      </c>
      <c r="AA86" s="618"/>
      <c r="AB86" s="156" t="s">
        <v>278</v>
      </c>
      <c r="AC86" s="618"/>
      <c r="AD86" s="156" t="s">
        <v>280</v>
      </c>
      <c r="AE86" s="619" t="s">
        <v>281</v>
      </c>
      <c r="AF86" s="620">
        <f t="shared" si="5"/>
      </c>
      <c r="AG86" s="623" t="s">
        <v>282</v>
      </c>
      <c r="AH86" s="622">
        <f t="shared" si="4"/>
      </c>
    </row>
    <row r="87" spans="1:34" ht="36.75" customHeight="1">
      <c r="A87" s="605">
        <f t="shared" si="3"/>
        <v>76</v>
      </c>
      <c r="B87" s="606">
        <f>IF('基本情報入力シート'!C108="","",'基本情報入力シート'!C108)</f>
      </c>
      <c r="C87" s="607">
        <f>IF('基本情報入力シート'!D108="","",'基本情報入力シート'!D108)</f>
      </c>
      <c r="D87" s="608">
        <f>IF('基本情報入力シート'!E108="","",'基本情報入力シート'!E108)</f>
      </c>
      <c r="E87" s="608">
        <f>IF('基本情報入力シート'!F108="","",'基本情報入力シート'!F108)</f>
      </c>
      <c r="F87" s="608">
        <f>IF('基本情報入力シート'!G108="","",'基本情報入力シート'!G108)</f>
      </c>
      <c r="G87" s="608">
        <f>IF('基本情報入力シート'!H108="","",'基本情報入力シート'!H108)</f>
      </c>
      <c r="H87" s="608">
        <f>IF('基本情報入力シート'!I108="","",'基本情報入力シート'!I108)</f>
      </c>
      <c r="I87" s="608">
        <f>IF('基本情報入力シート'!J108="","",'基本情報入力シート'!J108)</f>
      </c>
      <c r="J87" s="608">
        <f>IF('基本情報入力シート'!K108="","",'基本情報入力シート'!K108)</f>
      </c>
      <c r="K87" s="609">
        <f>IF('基本情報入力シート'!L108="","",'基本情報入力シート'!L108)</f>
      </c>
      <c r="L87" s="610">
        <f>IF('基本情報入力シート'!M108="","",'基本情報入力シート'!M108)</f>
      </c>
      <c r="M87" s="610">
        <f>IF('基本情報入力シート'!R108="","",'基本情報入力シート'!R108)</f>
      </c>
      <c r="N87" s="610">
        <f>IF('基本情報入力シート'!W108="","",'基本情報入力シート'!W108)</f>
      </c>
      <c r="O87" s="605">
        <f>IF('基本情報入力シート'!X108="","",'基本情報入力シート'!X108)</f>
      </c>
      <c r="P87" s="611">
        <f>IF('基本情報入力シート'!Y108="","",'基本情報入力シート'!Y108)</f>
      </c>
      <c r="Q87" s="612">
        <f>IF('基本情報入力シート'!Z108="","",'基本情報入力シート'!Z108)</f>
      </c>
      <c r="R87" s="613">
        <f>IF('基本情報入力シート'!AA108="","",'基本情報入力シート'!AA108)</f>
      </c>
      <c r="S87" s="614"/>
      <c r="T87" s="615"/>
      <c r="U87" s="616">
        <f>IF(P87="","",VLOOKUP(P87,'数式用'!$A$5:$I$28,MATCH(T87,'数式用'!$C$4:$G$4,0)+2,0))</f>
      </c>
      <c r="V87" s="159" t="s">
        <v>277</v>
      </c>
      <c r="W87" s="617"/>
      <c r="X87" s="156" t="s">
        <v>278</v>
      </c>
      <c r="Y87" s="617"/>
      <c r="Z87" s="370" t="s">
        <v>279</v>
      </c>
      <c r="AA87" s="618"/>
      <c r="AB87" s="156" t="s">
        <v>278</v>
      </c>
      <c r="AC87" s="618"/>
      <c r="AD87" s="156" t="s">
        <v>280</v>
      </c>
      <c r="AE87" s="619" t="s">
        <v>281</v>
      </c>
      <c r="AF87" s="620">
        <f t="shared" si="5"/>
      </c>
      <c r="AG87" s="623" t="s">
        <v>282</v>
      </c>
      <c r="AH87" s="622">
        <f t="shared" si="4"/>
      </c>
    </row>
    <row r="88" spans="1:34" ht="36.75" customHeight="1">
      <c r="A88" s="605">
        <f t="shared" si="3"/>
        <v>77</v>
      </c>
      <c r="B88" s="606">
        <f>IF('基本情報入力シート'!C109="","",'基本情報入力シート'!C109)</f>
      </c>
      <c r="C88" s="607">
        <f>IF('基本情報入力シート'!D109="","",'基本情報入力シート'!D109)</f>
      </c>
      <c r="D88" s="608">
        <f>IF('基本情報入力シート'!E109="","",'基本情報入力シート'!E109)</f>
      </c>
      <c r="E88" s="608">
        <f>IF('基本情報入力シート'!F109="","",'基本情報入力シート'!F109)</f>
      </c>
      <c r="F88" s="608">
        <f>IF('基本情報入力シート'!G109="","",'基本情報入力シート'!G109)</f>
      </c>
      <c r="G88" s="608">
        <f>IF('基本情報入力シート'!H109="","",'基本情報入力シート'!H109)</f>
      </c>
      <c r="H88" s="608">
        <f>IF('基本情報入力シート'!I109="","",'基本情報入力シート'!I109)</f>
      </c>
      <c r="I88" s="608">
        <f>IF('基本情報入力シート'!J109="","",'基本情報入力シート'!J109)</f>
      </c>
      <c r="J88" s="608">
        <f>IF('基本情報入力シート'!K109="","",'基本情報入力シート'!K109)</f>
      </c>
      <c r="K88" s="609">
        <f>IF('基本情報入力シート'!L109="","",'基本情報入力シート'!L109)</f>
      </c>
      <c r="L88" s="610">
        <f>IF('基本情報入力シート'!M109="","",'基本情報入力シート'!M109)</f>
      </c>
      <c r="M88" s="610">
        <f>IF('基本情報入力シート'!R109="","",'基本情報入力シート'!R109)</f>
      </c>
      <c r="N88" s="610">
        <f>IF('基本情報入力シート'!W109="","",'基本情報入力シート'!W109)</f>
      </c>
      <c r="O88" s="605">
        <f>IF('基本情報入力シート'!X109="","",'基本情報入力シート'!X109)</f>
      </c>
      <c r="P88" s="611">
        <f>IF('基本情報入力シート'!Y109="","",'基本情報入力シート'!Y109)</f>
      </c>
      <c r="Q88" s="612">
        <f>IF('基本情報入力シート'!Z109="","",'基本情報入力シート'!Z109)</f>
      </c>
      <c r="R88" s="613">
        <f>IF('基本情報入力シート'!AA109="","",'基本情報入力シート'!AA109)</f>
      </c>
      <c r="S88" s="614"/>
      <c r="T88" s="615"/>
      <c r="U88" s="616">
        <f>IF(P88="","",VLOOKUP(P88,'数式用'!$A$5:$I$28,MATCH(T88,'数式用'!$C$4:$G$4,0)+2,0))</f>
      </c>
      <c r="V88" s="159" t="s">
        <v>277</v>
      </c>
      <c r="W88" s="617"/>
      <c r="X88" s="156" t="s">
        <v>278</v>
      </c>
      <c r="Y88" s="617"/>
      <c r="Z88" s="370" t="s">
        <v>279</v>
      </c>
      <c r="AA88" s="618"/>
      <c r="AB88" s="156" t="s">
        <v>278</v>
      </c>
      <c r="AC88" s="618"/>
      <c r="AD88" s="156" t="s">
        <v>280</v>
      </c>
      <c r="AE88" s="619" t="s">
        <v>281</v>
      </c>
      <c r="AF88" s="620">
        <f t="shared" si="5"/>
      </c>
      <c r="AG88" s="623" t="s">
        <v>282</v>
      </c>
      <c r="AH88" s="622">
        <f t="shared" si="4"/>
      </c>
    </row>
    <row r="89" spans="1:34" ht="36.75" customHeight="1">
      <c r="A89" s="605">
        <f t="shared" si="3"/>
        <v>78</v>
      </c>
      <c r="B89" s="606">
        <f>IF('基本情報入力シート'!C110="","",'基本情報入力シート'!C110)</f>
      </c>
      <c r="C89" s="607">
        <f>IF('基本情報入力シート'!D110="","",'基本情報入力シート'!D110)</f>
      </c>
      <c r="D89" s="608">
        <f>IF('基本情報入力シート'!E110="","",'基本情報入力シート'!E110)</f>
      </c>
      <c r="E89" s="608">
        <f>IF('基本情報入力シート'!F110="","",'基本情報入力シート'!F110)</f>
      </c>
      <c r="F89" s="608">
        <f>IF('基本情報入力シート'!G110="","",'基本情報入力シート'!G110)</f>
      </c>
      <c r="G89" s="608">
        <f>IF('基本情報入力シート'!H110="","",'基本情報入力シート'!H110)</f>
      </c>
      <c r="H89" s="608">
        <f>IF('基本情報入力シート'!I110="","",'基本情報入力シート'!I110)</f>
      </c>
      <c r="I89" s="608">
        <f>IF('基本情報入力シート'!J110="","",'基本情報入力シート'!J110)</f>
      </c>
      <c r="J89" s="608">
        <f>IF('基本情報入力シート'!K110="","",'基本情報入力シート'!K110)</f>
      </c>
      <c r="K89" s="609">
        <f>IF('基本情報入力シート'!L110="","",'基本情報入力シート'!L110)</f>
      </c>
      <c r="L89" s="610">
        <f>IF('基本情報入力シート'!M110="","",'基本情報入力シート'!M110)</f>
      </c>
      <c r="M89" s="610">
        <f>IF('基本情報入力シート'!R110="","",'基本情報入力シート'!R110)</f>
      </c>
      <c r="N89" s="610">
        <f>IF('基本情報入力シート'!W110="","",'基本情報入力シート'!W110)</f>
      </c>
      <c r="O89" s="605">
        <f>IF('基本情報入力シート'!X110="","",'基本情報入力シート'!X110)</f>
      </c>
      <c r="P89" s="611">
        <f>IF('基本情報入力シート'!Y110="","",'基本情報入力シート'!Y110)</f>
      </c>
      <c r="Q89" s="612">
        <f>IF('基本情報入力シート'!Z110="","",'基本情報入力シート'!Z110)</f>
      </c>
      <c r="R89" s="613">
        <f>IF('基本情報入力シート'!AA110="","",'基本情報入力シート'!AA110)</f>
      </c>
      <c r="S89" s="614"/>
      <c r="T89" s="615"/>
      <c r="U89" s="616">
        <f>IF(P89="","",VLOOKUP(P89,'数式用'!$A$5:$I$28,MATCH(T89,'数式用'!$C$4:$G$4,0)+2,0))</f>
      </c>
      <c r="V89" s="159" t="s">
        <v>277</v>
      </c>
      <c r="W89" s="617"/>
      <c r="X89" s="156" t="s">
        <v>278</v>
      </c>
      <c r="Y89" s="617"/>
      <c r="Z89" s="370" t="s">
        <v>279</v>
      </c>
      <c r="AA89" s="618"/>
      <c r="AB89" s="156" t="s">
        <v>278</v>
      </c>
      <c r="AC89" s="618"/>
      <c r="AD89" s="156" t="s">
        <v>280</v>
      </c>
      <c r="AE89" s="619" t="s">
        <v>281</v>
      </c>
      <c r="AF89" s="620">
        <f t="shared" si="5"/>
      </c>
      <c r="AG89" s="623" t="s">
        <v>282</v>
      </c>
      <c r="AH89" s="622">
        <f t="shared" si="4"/>
      </c>
    </row>
    <row r="90" spans="1:34" ht="36.75" customHeight="1">
      <c r="A90" s="605">
        <f t="shared" si="3"/>
        <v>79</v>
      </c>
      <c r="B90" s="606">
        <f>IF('基本情報入力シート'!C111="","",'基本情報入力シート'!C111)</f>
      </c>
      <c r="C90" s="607">
        <f>IF('基本情報入力シート'!D111="","",'基本情報入力シート'!D111)</f>
      </c>
      <c r="D90" s="608">
        <f>IF('基本情報入力シート'!E111="","",'基本情報入力シート'!E111)</f>
      </c>
      <c r="E90" s="608">
        <f>IF('基本情報入力シート'!F111="","",'基本情報入力シート'!F111)</f>
      </c>
      <c r="F90" s="608">
        <f>IF('基本情報入力シート'!G111="","",'基本情報入力シート'!G111)</f>
      </c>
      <c r="G90" s="608">
        <f>IF('基本情報入力シート'!H111="","",'基本情報入力シート'!H111)</f>
      </c>
      <c r="H90" s="608">
        <f>IF('基本情報入力シート'!I111="","",'基本情報入力シート'!I111)</f>
      </c>
      <c r="I90" s="608">
        <f>IF('基本情報入力シート'!J111="","",'基本情報入力シート'!J111)</f>
      </c>
      <c r="J90" s="608">
        <f>IF('基本情報入力シート'!K111="","",'基本情報入力シート'!K111)</f>
      </c>
      <c r="K90" s="609">
        <f>IF('基本情報入力シート'!L111="","",'基本情報入力シート'!L111)</f>
      </c>
      <c r="L90" s="610">
        <f>IF('基本情報入力シート'!M111="","",'基本情報入力シート'!M111)</f>
      </c>
      <c r="M90" s="610">
        <f>IF('基本情報入力シート'!R111="","",'基本情報入力シート'!R111)</f>
      </c>
      <c r="N90" s="610">
        <f>IF('基本情報入力シート'!W111="","",'基本情報入力シート'!W111)</f>
      </c>
      <c r="O90" s="605">
        <f>IF('基本情報入力シート'!X111="","",'基本情報入力シート'!X111)</f>
      </c>
      <c r="P90" s="611">
        <f>IF('基本情報入力シート'!Y111="","",'基本情報入力シート'!Y111)</f>
      </c>
      <c r="Q90" s="612">
        <f>IF('基本情報入力シート'!Z111="","",'基本情報入力シート'!Z111)</f>
      </c>
      <c r="R90" s="613">
        <f>IF('基本情報入力シート'!AA111="","",'基本情報入力シート'!AA111)</f>
      </c>
      <c r="S90" s="614"/>
      <c r="T90" s="615"/>
      <c r="U90" s="616">
        <f>IF(P90="","",VLOOKUP(P90,'数式用'!$A$5:$I$28,MATCH(T90,'数式用'!$C$4:$G$4,0)+2,0))</f>
      </c>
      <c r="V90" s="159" t="s">
        <v>277</v>
      </c>
      <c r="W90" s="617"/>
      <c r="X90" s="156" t="s">
        <v>278</v>
      </c>
      <c r="Y90" s="617"/>
      <c r="Z90" s="370" t="s">
        <v>279</v>
      </c>
      <c r="AA90" s="618"/>
      <c r="AB90" s="156" t="s">
        <v>278</v>
      </c>
      <c r="AC90" s="618"/>
      <c r="AD90" s="156" t="s">
        <v>280</v>
      </c>
      <c r="AE90" s="619" t="s">
        <v>281</v>
      </c>
      <c r="AF90" s="620">
        <f t="shared" si="5"/>
      </c>
      <c r="AG90" s="623" t="s">
        <v>282</v>
      </c>
      <c r="AH90" s="622">
        <f t="shared" si="4"/>
      </c>
    </row>
    <row r="91" spans="1:34" ht="36.75" customHeight="1">
      <c r="A91" s="605">
        <f aca="true" t="shared" si="6" ref="A91:A111">A90+1</f>
        <v>80</v>
      </c>
      <c r="B91" s="606">
        <f>IF('基本情報入力シート'!C112="","",'基本情報入力シート'!C112)</f>
      </c>
      <c r="C91" s="607">
        <f>IF('基本情報入力シート'!D112="","",'基本情報入力シート'!D112)</f>
      </c>
      <c r="D91" s="608">
        <f>IF('基本情報入力シート'!E112="","",'基本情報入力シート'!E112)</f>
      </c>
      <c r="E91" s="608">
        <f>IF('基本情報入力シート'!F112="","",'基本情報入力シート'!F112)</f>
      </c>
      <c r="F91" s="608">
        <f>IF('基本情報入力シート'!G112="","",'基本情報入力シート'!G112)</f>
      </c>
      <c r="G91" s="608">
        <f>IF('基本情報入力シート'!H112="","",'基本情報入力シート'!H112)</f>
      </c>
      <c r="H91" s="608">
        <f>IF('基本情報入力シート'!I112="","",'基本情報入力シート'!I112)</f>
      </c>
      <c r="I91" s="608">
        <f>IF('基本情報入力シート'!J112="","",'基本情報入力シート'!J112)</f>
      </c>
      <c r="J91" s="608">
        <f>IF('基本情報入力シート'!K112="","",'基本情報入力シート'!K112)</f>
      </c>
      <c r="K91" s="609">
        <f>IF('基本情報入力シート'!L112="","",'基本情報入力シート'!L112)</f>
      </c>
      <c r="L91" s="610">
        <f>IF('基本情報入力シート'!M112="","",'基本情報入力シート'!M112)</f>
      </c>
      <c r="M91" s="610">
        <f>IF('基本情報入力シート'!R112="","",'基本情報入力シート'!R112)</f>
      </c>
      <c r="N91" s="610">
        <f>IF('基本情報入力シート'!W112="","",'基本情報入力シート'!W112)</f>
      </c>
      <c r="O91" s="605">
        <f>IF('基本情報入力シート'!X112="","",'基本情報入力シート'!X112)</f>
      </c>
      <c r="P91" s="611">
        <f>IF('基本情報入力シート'!Y112="","",'基本情報入力シート'!Y112)</f>
      </c>
      <c r="Q91" s="612">
        <f>IF('基本情報入力シート'!Z112="","",'基本情報入力シート'!Z112)</f>
      </c>
      <c r="R91" s="613">
        <f>IF('基本情報入力シート'!AA112="","",'基本情報入力シート'!AA112)</f>
      </c>
      <c r="S91" s="614"/>
      <c r="T91" s="615"/>
      <c r="U91" s="616">
        <f>IF(P91="","",VLOOKUP(P91,'数式用'!$A$5:$I$28,MATCH(T91,'数式用'!$C$4:$G$4,0)+2,0))</f>
      </c>
      <c r="V91" s="159" t="s">
        <v>277</v>
      </c>
      <c r="W91" s="617"/>
      <c r="X91" s="156" t="s">
        <v>278</v>
      </c>
      <c r="Y91" s="617"/>
      <c r="Z91" s="370" t="s">
        <v>279</v>
      </c>
      <c r="AA91" s="618"/>
      <c r="AB91" s="156" t="s">
        <v>278</v>
      </c>
      <c r="AC91" s="618"/>
      <c r="AD91" s="156" t="s">
        <v>280</v>
      </c>
      <c r="AE91" s="619" t="s">
        <v>281</v>
      </c>
      <c r="AF91" s="620">
        <f t="shared" si="5"/>
      </c>
      <c r="AG91" s="623" t="s">
        <v>282</v>
      </c>
      <c r="AH91" s="622">
        <f t="shared" si="4"/>
      </c>
    </row>
    <row r="92" spans="1:34" ht="36.75" customHeight="1">
      <c r="A92" s="605">
        <f t="shared" si="6"/>
        <v>81</v>
      </c>
      <c r="B92" s="606">
        <f>IF('基本情報入力シート'!C113="","",'基本情報入力シート'!C113)</f>
      </c>
      <c r="C92" s="607">
        <f>IF('基本情報入力シート'!D113="","",'基本情報入力シート'!D113)</f>
      </c>
      <c r="D92" s="608">
        <f>IF('基本情報入力シート'!E113="","",'基本情報入力シート'!E113)</f>
      </c>
      <c r="E92" s="608">
        <f>IF('基本情報入力シート'!F113="","",'基本情報入力シート'!F113)</f>
      </c>
      <c r="F92" s="608">
        <f>IF('基本情報入力シート'!G113="","",'基本情報入力シート'!G113)</f>
      </c>
      <c r="G92" s="608">
        <f>IF('基本情報入力シート'!H113="","",'基本情報入力シート'!H113)</f>
      </c>
      <c r="H92" s="608">
        <f>IF('基本情報入力シート'!I113="","",'基本情報入力シート'!I113)</f>
      </c>
      <c r="I92" s="608">
        <f>IF('基本情報入力シート'!J113="","",'基本情報入力シート'!J113)</f>
      </c>
      <c r="J92" s="608">
        <f>IF('基本情報入力シート'!K113="","",'基本情報入力シート'!K113)</f>
      </c>
      <c r="K92" s="609">
        <f>IF('基本情報入力シート'!L113="","",'基本情報入力シート'!L113)</f>
      </c>
      <c r="L92" s="610">
        <f>IF('基本情報入力シート'!M113="","",'基本情報入力シート'!M113)</f>
      </c>
      <c r="M92" s="610">
        <f>IF('基本情報入力シート'!R113="","",'基本情報入力シート'!R113)</f>
      </c>
      <c r="N92" s="610">
        <f>IF('基本情報入力シート'!W113="","",'基本情報入力シート'!W113)</f>
      </c>
      <c r="O92" s="605">
        <f>IF('基本情報入力シート'!X113="","",'基本情報入力シート'!X113)</f>
      </c>
      <c r="P92" s="611">
        <f>IF('基本情報入力シート'!Y113="","",'基本情報入力シート'!Y113)</f>
      </c>
      <c r="Q92" s="612">
        <f>IF('基本情報入力シート'!Z113="","",'基本情報入力シート'!Z113)</f>
      </c>
      <c r="R92" s="613">
        <f>IF('基本情報入力シート'!AA113="","",'基本情報入力シート'!AA113)</f>
      </c>
      <c r="S92" s="614"/>
      <c r="T92" s="615"/>
      <c r="U92" s="616">
        <f>IF(P92="","",VLOOKUP(P92,'数式用'!$A$5:$I$28,MATCH(T92,'数式用'!$C$4:$G$4,0)+2,0))</f>
      </c>
      <c r="V92" s="159" t="s">
        <v>277</v>
      </c>
      <c r="W92" s="617"/>
      <c r="X92" s="156" t="s">
        <v>278</v>
      </c>
      <c r="Y92" s="617"/>
      <c r="Z92" s="370" t="s">
        <v>279</v>
      </c>
      <c r="AA92" s="618"/>
      <c r="AB92" s="156" t="s">
        <v>278</v>
      </c>
      <c r="AC92" s="618"/>
      <c r="AD92" s="156" t="s">
        <v>280</v>
      </c>
      <c r="AE92" s="619" t="s">
        <v>281</v>
      </c>
      <c r="AF92" s="620">
        <f t="shared" si="5"/>
      </c>
      <c r="AG92" s="623" t="s">
        <v>282</v>
      </c>
      <c r="AH92" s="622">
        <f t="shared" si="4"/>
      </c>
    </row>
    <row r="93" spans="1:34" ht="36.75" customHeight="1">
      <c r="A93" s="605">
        <f t="shared" si="6"/>
        <v>82</v>
      </c>
      <c r="B93" s="606">
        <f>IF('基本情報入力シート'!C114="","",'基本情報入力シート'!C114)</f>
      </c>
      <c r="C93" s="607">
        <f>IF('基本情報入力シート'!D114="","",'基本情報入力シート'!D114)</f>
      </c>
      <c r="D93" s="608">
        <f>IF('基本情報入力シート'!E114="","",'基本情報入力シート'!E114)</f>
      </c>
      <c r="E93" s="608">
        <f>IF('基本情報入力シート'!F114="","",'基本情報入力シート'!F114)</f>
      </c>
      <c r="F93" s="608">
        <f>IF('基本情報入力シート'!G114="","",'基本情報入力シート'!G114)</f>
      </c>
      <c r="G93" s="608">
        <f>IF('基本情報入力シート'!H114="","",'基本情報入力シート'!H114)</f>
      </c>
      <c r="H93" s="608">
        <f>IF('基本情報入力シート'!I114="","",'基本情報入力シート'!I114)</f>
      </c>
      <c r="I93" s="608">
        <f>IF('基本情報入力シート'!J114="","",'基本情報入力シート'!J114)</f>
      </c>
      <c r="J93" s="608">
        <f>IF('基本情報入力シート'!K114="","",'基本情報入力シート'!K114)</f>
      </c>
      <c r="K93" s="609">
        <f>IF('基本情報入力シート'!L114="","",'基本情報入力シート'!L114)</f>
      </c>
      <c r="L93" s="610">
        <f>IF('基本情報入力シート'!M114="","",'基本情報入力シート'!M114)</f>
      </c>
      <c r="M93" s="610">
        <f>IF('基本情報入力シート'!R114="","",'基本情報入力シート'!R114)</f>
      </c>
      <c r="N93" s="610">
        <f>IF('基本情報入力シート'!W114="","",'基本情報入力シート'!W114)</f>
      </c>
      <c r="O93" s="605">
        <f>IF('基本情報入力シート'!X114="","",'基本情報入力シート'!X114)</f>
      </c>
      <c r="P93" s="611">
        <f>IF('基本情報入力シート'!Y114="","",'基本情報入力シート'!Y114)</f>
      </c>
      <c r="Q93" s="612">
        <f>IF('基本情報入力シート'!Z114="","",'基本情報入力シート'!Z114)</f>
      </c>
      <c r="R93" s="613">
        <f>IF('基本情報入力シート'!AA114="","",'基本情報入力シート'!AA114)</f>
      </c>
      <c r="S93" s="614"/>
      <c r="T93" s="615"/>
      <c r="U93" s="616">
        <f>IF(P93="","",VLOOKUP(P93,'数式用'!$A$5:$I$28,MATCH(T93,'数式用'!$C$4:$G$4,0)+2,0))</f>
      </c>
      <c r="V93" s="159" t="s">
        <v>277</v>
      </c>
      <c r="W93" s="617"/>
      <c r="X93" s="156" t="s">
        <v>278</v>
      </c>
      <c r="Y93" s="617"/>
      <c r="Z93" s="370" t="s">
        <v>279</v>
      </c>
      <c r="AA93" s="618"/>
      <c r="AB93" s="156" t="s">
        <v>278</v>
      </c>
      <c r="AC93" s="618"/>
      <c r="AD93" s="156" t="s">
        <v>280</v>
      </c>
      <c r="AE93" s="619" t="s">
        <v>281</v>
      </c>
      <c r="AF93" s="620">
        <f t="shared" si="5"/>
      </c>
      <c r="AG93" s="623" t="s">
        <v>282</v>
      </c>
      <c r="AH93" s="622">
        <f t="shared" si="4"/>
      </c>
    </row>
    <row r="94" spans="1:34" ht="36.75" customHeight="1">
      <c r="A94" s="605">
        <f t="shared" si="6"/>
        <v>83</v>
      </c>
      <c r="B94" s="606">
        <f>IF('基本情報入力シート'!C115="","",'基本情報入力シート'!C115)</f>
      </c>
      <c r="C94" s="607">
        <f>IF('基本情報入力シート'!D115="","",'基本情報入力シート'!D115)</f>
      </c>
      <c r="D94" s="608">
        <f>IF('基本情報入力シート'!E115="","",'基本情報入力シート'!E115)</f>
      </c>
      <c r="E94" s="608">
        <f>IF('基本情報入力シート'!F115="","",'基本情報入力シート'!F115)</f>
      </c>
      <c r="F94" s="608">
        <f>IF('基本情報入力シート'!G115="","",'基本情報入力シート'!G115)</f>
      </c>
      <c r="G94" s="608">
        <f>IF('基本情報入力シート'!H115="","",'基本情報入力シート'!H115)</f>
      </c>
      <c r="H94" s="608">
        <f>IF('基本情報入力シート'!I115="","",'基本情報入力シート'!I115)</f>
      </c>
      <c r="I94" s="608">
        <f>IF('基本情報入力シート'!J115="","",'基本情報入力シート'!J115)</f>
      </c>
      <c r="J94" s="608">
        <f>IF('基本情報入力シート'!K115="","",'基本情報入力シート'!K115)</f>
      </c>
      <c r="K94" s="609">
        <f>IF('基本情報入力シート'!L115="","",'基本情報入力シート'!L115)</f>
      </c>
      <c r="L94" s="610">
        <f>IF('基本情報入力シート'!M115="","",'基本情報入力シート'!M115)</f>
      </c>
      <c r="M94" s="610">
        <f>IF('基本情報入力シート'!R115="","",'基本情報入力シート'!R115)</f>
      </c>
      <c r="N94" s="610">
        <f>IF('基本情報入力シート'!W115="","",'基本情報入力シート'!W115)</f>
      </c>
      <c r="O94" s="605">
        <f>IF('基本情報入力シート'!X115="","",'基本情報入力シート'!X115)</f>
      </c>
      <c r="P94" s="611">
        <f>IF('基本情報入力シート'!Y115="","",'基本情報入力シート'!Y115)</f>
      </c>
      <c r="Q94" s="612">
        <f>IF('基本情報入力シート'!Z115="","",'基本情報入力シート'!Z115)</f>
      </c>
      <c r="R94" s="613">
        <f>IF('基本情報入力シート'!AA115="","",'基本情報入力シート'!AA115)</f>
      </c>
      <c r="S94" s="614"/>
      <c r="T94" s="615"/>
      <c r="U94" s="616">
        <f>IF(P94="","",VLOOKUP(P94,'数式用'!$A$5:$I$28,MATCH(T94,'数式用'!$C$4:$G$4,0)+2,0))</f>
      </c>
      <c r="V94" s="159" t="s">
        <v>277</v>
      </c>
      <c r="W94" s="617"/>
      <c r="X94" s="156" t="s">
        <v>278</v>
      </c>
      <c r="Y94" s="617"/>
      <c r="Z94" s="370" t="s">
        <v>279</v>
      </c>
      <c r="AA94" s="618"/>
      <c r="AB94" s="156" t="s">
        <v>278</v>
      </c>
      <c r="AC94" s="618"/>
      <c r="AD94" s="156" t="s">
        <v>280</v>
      </c>
      <c r="AE94" s="619" t="s">
        <v>281</v>
      </c>
      <c r="AF94" s="620">
        <f t="shared" si="5"/>
      </c>
      <c r="AG94" s="623" t="s">
        <v>282</v>
      </c>
      <c r="AH94" s="622">
        <f t="shared" si="4"/>
      </c>
    </row>
    <row r="95" spans="1:34" ht="36.75" customHeight="1">
      <c r="A95" s="605">
        <f t="shared" si="6"/>
        <v>84</v>
      </c>
      <c r="B95" s="606">
        <f>IF('基本情報入力シート'!C116="","",'基本情報入力シート'!C116)</f>
      </c>
      <c r="C95" s="607">
        <f>IF('基本情報入力シート'!D116="","",'基本情報入力シート'!D116)</f>
      </c>
      <c r="D95" s="608">
        <f>IF('基本情報入力シート'!E116="","",'基本情報入力シート'!E116)</f>
      </c>
      <c r="E95" s="608">
        <f>IF('基本情報入力シート'!F116="","",'基本情報入力シート'!F116)</f>
      </c>
      <c r="F95" s="608">
        <f>IF('基本情報入力シート'!G116="","",'基本情報入力シート'!G116)</f>
      </c>
      <c r="G95" s="608">
        <f>IF('基本情報入力シート'!H116="","",'基本情報入力シート'!H116)</f>
      </c>
      <c r="H95" s="608">
        <f>IF('基本情報入力シート'!I116="","",'基本情報入力シート'!I116)</f>
      </c>
      <c r="I95" s="608">
        <f>IF('基本情報入力シート'!J116="","",'基本情報入力シート'!J116)</f>
      </c>
      <c r="J95" s="608">
        <f>IF('基本情報入力シート'!K116="","",'基本情報入力シート'!K116)</f>
      </c>
      <c r="K95" s="609">
        <f>IF('基本情報入力シート'!L116="","",'基本情報入力シート'!L116)</f>
      </c>
      <c r="L95" s="610">
        <f>IF('基本情報入力シート'!M116="","",'基本情報入力シート'!M116)</f>
      </c>
      <c r="M95" s="610">
        <f>IF('基本情報入力シート'!R116="","",'基本情報入力シート'!R116)</f>
      </c>
      <c r="N95" s="610">
        <f>IF('基本情報入力シート'!W116="","",'基本情報入力シート'!W116)</f>
      </c>
      <c r="O95" s="605">
        <f>IF('基本情報入力シート'!X116="","",'基本情報入力シート'!X116)</f>
      </c>
      <c r="P95" s="611">
        <f>IF('基本情報入力シート'!Y116="","",'基本情報入力シート'!Y116)</f>
      </c>
      <c r="Q95" s="612">
        <f>IF('基本情報入力シート'!Z116="","",'基本情報入力シート'!Z116)</f>
      </c>
      <c r="R95" s="613">
        <f>IF('基本情報入力シート'!AA116="","",'基本情報入力シート'!AA116)</f>
      </c>
      <c r="S95" s="614"/>
      <c r="T95" s="615"/>
      <c r="U95" s="616">
        <f>IF(P95="","",VLOOKUP(P95,'数式用'!$A$5:$I$28,MATCH(T95,'数式用'!$C$4:$G$4,0)+2,0))</f>
      </c>
      <c r="V95" s="159" t="s">
        <v>277</v>
      </c>
      <c r="W95" s="617"/>
      <c r="X95" s="156" t="s">
        <v>278</v>
      </c>
      <c r="Y95" s="617"/>
      <c r="Z95" s="370" t="s">
        <v>279</v>
      </c>
      <c r="AA95" s="618"/>
      <c r="AB95" s="156" t="s">
        <v>278</v>
      </c>
      <c r="AC95" s="618"/>
      <c r="AD95" s="156" t="s">
        <v>280</v>
      </c>
      <c r="AE95" s="619" t="s">
        <v>281</v>
      </c>
      <c r="AF95" s="620">
        <f t="shared" si="5"/>
      </c>
      <c r="AG95" s="623" t="s">
        <v>282</v>
      </c>
      <c r="AH95" s="622">
        <f t="shared" si="4"/>
      </c>
    </row>
    <row r="96" spans="1:34" ht="36.75" customHeight="1">
      <c r="A96" s="605">
        <f t="shared" si="6"/>
        <v>85</v>
      </c>
      <c r="B96" s="606">
        <f>IF('基本情報入力シート'!C117="","",'基本情報入力シート'!C117)</f>
      </c>
      <c r="C96" s="607">
        <f>IF('基本情報入力シート'!D117="","",'基本情報入力シート'!D117)</f>
      </c>
      <c r="D96" s="608">
        <f>IF('基本情報入力シート'!E117="","",'基本情報入力シート'!E117)</f>
      </c>
      <c r="E96" s="608">
        <f>IF('基本情報入力シート'!F117="","",'基本情報入力シート'!F117)</f>
      </c>
      <c r="F96" s="608">
        <f>IF('基本情報入力シート'!G117="","",'基本情報入力シート'!G117)</f>
      </c>
      <c r="G96" s="608">
        <f>IF('基本情報入力シート'!H117="","",'基本情報入力シート'!H117)</f>
      </c>
      <c r="H96" s="608">
        <f>IF('基本情報入力シート'!I117="","",'基本情報入力シート'!I117)</f>
      </c>
      <c r="I96" s="608">
        <f>IF('基本情報入力シート'!J117="","",'基本情報入力シート'!J117)</f>
      </c>
      <c r="J96" s="608">
        <f>IF('基本情報入力シート'!K117="","",'基本情報入力シート'!K117)</f>
      </c>
      <c r="K96" s="609">
        <f>IF('基本情報入力シート'!L117="","",'基本情報入力シート'!L117)</f>
      </c>
      <c r="L96" s="610">
        <f>IF('基本情報入力シート'!M117="","",'基本情報入力シート'!M117)</f>
      </c>
      <c r="M96" s="610">
        <f>IF('基本情報入力シート'!R117="","",'基本情報入力シート'!R117)</f>
      </c>
      <c r="N96" s="610">
        <f>IF('基本情報入力シート'!W117="","",'基本情報入力シート'!W117)</f>
      </c>
      <c r="O96" s="605">
        <f>IF('基本情報入力シート'!X117="","",'基本情報入力シート'!X117)</f>
      </c>
      <c r="P96" s="611">
        <f>IF('基本情報入力シート'!Y117="","",'基本情報入力シート'!Y117)</f>
      </c>
      <c r="Q96" s="612">
        <f>IF('基本情報入力シート'!Z117="","",'基本情報入力シート'!Z117)</f>
      </c>
      <c r="R96" s="613">
        <f>IF('基本情報入力シート'!AA117="","",'基本情報入力シート'!AA117)</f>
      </c>
      <c r="S96" s="614"/>
      <c r="T96" s="615"/>
      <c r="U96" s="616">
        <f>IF(P96="","",VLOOKUP(P96,'数式用'!$A$5:$I$28,MATCH(T96,'数式用'!$C$4:$G$4,0)+2,0))</f>
      </c>
      <c r="V96" s="159" t="s">
        <v>277</v>
      </c>
      <c r="W96" s="617"/>
      <c r="X96" s="156" t="s">
        <v>278</v>
      </c>
      <c r="Y96" s="617"/>
      <c r="Z96" s="370" t="s">
        <v>279</v>
      </c>
      <c r="AA96" s="618"/>
      <c r="AB96" s="156" t="s">
        <v>278</v>
      </c>
      <c r="AC96" s="618"/>
      <c r="AD96" s="156" t="s">
        <v>280</v>
      </c>
      <c r="AE96" s="619" t="s">
        <v>281</v>
      </c>
      <c r="AF96" s="620">
        <f t="shared" si="5"/>
      </c>
      <c r="AG96" s="623" t="s">
        <v>282</v>
      </c>
      <c r="AH96" s="622">
        <f t="shared" si="4"/>
      </c>
    </row>
    <row r="97" spans="1:34" ht="36.75" customHeight="1">
      <c r="A97" s="605">
        <f t="shared" si="6"/>
        <v>86</v>
      </c>
      <c r="B97" s="606">
        <f>IF('基本情報入力シート'!C118="","",'基本情報入力シート'!C118)</f>
      </c>
      <c r="C97" s="607">
        <f>IF('基本情報入力シート'!D118="","",'基本情報入力シート'!D118)</f>
      </c>
      <c r="D97" s="608">
        <f>IF('基本情報入力シート'!E118="","",'基本情報入力シート'!E118)</f>
      </c>
      <c r="E97" s="608">
        <f>IF('基本情報入力シート'!F118="","",'基本情報入力シート'!F118)</f>
      </c>
      <c r="F97" s="608">
        <f>IF('基本情報入力シート'!G118="","",'基本情報入力シート'!G118)</f>
      </c>
      <c r="G97" s="608">
        <f>IF('基本情報入力シート'!H118="","",'基本情報入力シート'!H118)</f>
      </c>
      <c r="H97" s="608">
        <f>IF('基本情報入力シート'!I118="","",'基本情報入力シート'!I118)</f>
      </c>
      <c r="I97" s="608">
        <f>IF('基本情報入力シート'!J118="","",'基本情報入力シート'!J118)</f>
      </c>
      <c r="J97" s="608">
        <f>IF('基本情報入力シート'!K118="","",'基本情報入力シート'!K118)</f>
      </c>
      <c r="K97" s="609">
        <f>IF('基本情報入力シート'!L118="","",'基本情報入力シート'!L118)</f>
      </c>
      <c r="L97" s="610">
        <f>IF('基本情報入力シート'!M118="","",'基本情報入力シート'!M118)</f>
      </c>
      <c r="M97" s="610">
        <f>IF('基本情報入力シート'!R118="","",'基本情報入力シート'!R118)</f>
      </c>
      <c r="N97" s="610">
        <f>IF('基本情報入力シート'!W118="","",'基本情報入力シート'!W118)</f>
      </c>
      <c r="O97" s="605">
        <f>IF('基本情報入力シート'!X118="","",'基本情報入力シート'!X118)</f>
      </c>
      <c r="P97" s="611">
        <f>IF('基本情報入力シート'!Y118="","",'基本情報入力シート'!Y118)</f>
      </c>
      <c r="Q97" s="612">
        <f>IF('基本情報入力シート'!Z118="","",'基本情報入力シート'!Z118)</f>
      </c>
      <c r="R97" s="613">
        <f>IF('基本情報入力シート'!AA118="","",'基本情報入力シート'!AA118)</f>
      </c>
      <c r="S97" s="614"/>
      <c r="T97" s="615"/>
      <c r="U97" s="616">
        <f>IF(P97="","",VLOOKUP(P97,'数式用'!$A$5:$I$28,MATCH(T97,'数式用'!$C$4:$G$4,0)+2,0))</f>
      </c>
      <c r="V97" s="159" t="s">
        <v>277</v>
      </c>
      <c r="W97" s="617"/>
      <c r="X97" s="156" t="s">
        <v>278</v>
      </c>
      <c r="Y97" s="617"/>
      <c r="Z97" s="370" t="s">
        <v>279</v>
      </c>
      <c r="AA97" s="618"/>
      <c r="AB97" s="156" t="s">
        <v>278</v>
      </c>
      <c r="AC97" s="618"/>
      <c r="AD97" s="156" t="s">
        <v>280</v>
      </c>
      <c r="AE97" s="619" t="s">
        <v>281</v>
      </c>
      <c r="AF97" s="620">
        <f t="shared" si="5"/>
      </c>
      <c r="AG97" s="623" t="s">
        <v>282</v>
      </c>
      <c r="AH97" s="622">
        <f t="shared" si="4"/>
      </c>
    </row>
    <row r="98" spans="1:34" ht="36.75" customHeight="1">
      <c r="A98" s="605">
        <f t="shared" si="6"/>
        <v>87</v>
      </c>
      <c r="B98" s="606">
        <f>IF('基本情報入力シート'!C119="","",'基本情報入力シート'!C119)</f>
      </c>
      <c r="C98" s="607">
        <f>IF('基本情報入力シート'!D119="","",'基本情報入力シート'!D119)</f>
      </c>
      <c r="D98" s="608">
        <f>IF('基本情報入力シート'!E119="","",'基本情報入力シート'!E119)</f>
      </c>
      <c r="E98" s="608">
        <f>IF('基本情報入力シート'!F119="","",'基本情報入力シート'!F119)</f>
      </c>
      <c r="F98" s="608">
        <f>IF('基本情報入力シート'!G119="","",'基本情報入力シート'!G119)</f>
      </c>
      <c r="G98" s="608">
        <f>IF('基本情報入力シート'!H119="","",'基本情報入力シート'!H119)</f>
      </c>
      <c r="H98" s="608">
        <f>IF('基本情報入力シート'!I119="","",'基本情報入力シート'!I119)</f>
      </c>
      <c r="I98" s="608">
        <f>IF('基本情報入力シート'!J119="","",'基本情報入力シート'!J119)</f>
      </c>
      <c r="J98" s="608">
        <f>IF('基本情報入力シート'!K119="","",'基本情報入力シート'!K119)</f>
      </c>
      <c r="K98" s="609">
        <f>IF('基本情報入力シート'!L119="","",'基本情報入力シート'!L119)</f>
      </c>
      <c r="L98" s="610">
        <f>IF('基本情報入力シート'!M119="","",'基本情報入力シート'!M119)</f>
      </c>
      <c r="M98" s="610">
        <f>IF('基本情報入力シート'!R119="","",'基本情報入力シート'!R119)</f>
      </c>
      <c r="N98" s="610">
        <f>IF('基本情報入力シート'!W119="","",'基本情報入力シート'!W119)</f>
      </c>
      <c r="O98" s="605">
        <f>IF('基本情報入力シート'!X119="","",'基本情報入力シート'!X119)</f>
      </c>
      <c r="P98" s="611">
        <f>IF('基本情報入力シート'!Y119="","",'基本情報入力シート'!Y119)</f>
      </c>
      <c r="Q98" s="612">
        <f>IF('基本情報入力シート'!Z119="","",'基本情報入力シート'!Z119)</f>
      </c>
      <c r="R98" s="613">
        <f>IF('基本情報入力シート'!AA119="","",'基本情報入力シート'!AA119)</f>
      </c>
      <c r="S98" s="614"/>
      <c r="T98" s="615"/>
      <c r="U98" s="616">
        <f>IF(P98="","",VLOOKUP(P98,'数式用'!$A$5:$I$28,MATCH(T98,'数式用'!$C$4:$G$4,0)+2,0))</f>
      </c>
      <c r="V98" s="159" t="s">
        <v>277</v>
      </c>
      <c r="W98" s="617"/>
      <c r="X98" s="156" t="s">
        <v>278</v>
      </c>
      <c r="Y98" s="617"/>
      <c r="Z98" s="370" t="s">
        <v>279</v>
      </c>
      <c r="AA98" s="618"/>
      <c r="AB98" s="156" t="s">
        <v>278</v>
      </c>
      <c r="AC98" s="618"/>
      <c r="AD98" s="156" t="s">
        <v>280</v>
      </c>
      <c r="AE98" s="619" t="s">
        <v>281</v>
      </c>
      <c r="AF98" s="620">
        <f t="shared" si="5"/>
      </c>
      <c r="AG98" s="623" t="s">
        <v>282</v>
      </c>
      <c r="AH98" s="622">
        <f t="shared" si="4"/>
      </c>
    </row>
    <row r="99" spans="1:34" ht="36.75" customHeight="1">
      <c r="A99" s="605">
        <f t="shared" si="6"/>
        <v>88</v>
      </c>
      <c r="B99" s="606">
        <f>IF('基本情報入力シート'!C120="","",'基本情報入力シート'!C120)</f>
      </c>
      <c r="C99" s="607">
        <f>IF('基本情報入力シート'!D120="","",'基本情報入力シート'!D120)</f>
      </c>
      <c r="D99" s="608">
        <f>IF('基本情報入力シート'!E120="","",'基本情報入力シート'!E120)</f>
      </c>
      <c r="E99" s="608">
        <f>IF('基本情報入力シート'!F120="","",'基本情報入力シート'!F120)</f>
      </c>
      <c r="F99" s="608">
        <f>IF('基本情報入力シート'!G120="","",'基本情報入力シート'!G120)</f>
      </c>
      <c r="G99" s="608">
        <f>IF('基本情報入力シート'!H120="","",'基本情報入力シート'!H120)</f>
      </c>
      <c r="H99" s="608">
        <f>IF('基本情報入力シート'!I120="","",'基本情報入力シート'!I120)</f>
      </c>
      <c r="I99" s="608">
        <f>IF('基本情報入力シート'!J120="","",'基本情報入力シート'!J120)</f>
      </c>
      <c r="J99" s="608">
        <f>IF('基本情報入力シート'!K120="","",'基本情報入力シート'!K120)</f>
      </c>
      <c r="K99" s="609">
        <f>IF('基本情報入力シート'!L120="","",'基本情報入力シート'!L120)</f>
      </c>
      <c r="L99" s="610">
        <f>IF('基本情報入力シート'!M120="","",'基本情報入力シート'!M120)</f>
      </c>
      <c r="M99" s="610">
        <f>IF('基本情報入力シート'!R120="","",'基本情報入力シート'!R120)</f>
      </c>
      <c r="N99" s="610">
        <f>IF('基本情報入力シート'!W120="","",'基本情報入力シート'!W120)</f>
      </c>
      <c r="O99" s="605">
        <f>IF('基本情報入力シート'!X120="","",'基本情報入力シート'!X120)</f>
      </c>
      <c r="P99" s="611">
        <f>IF('基本情報入力シート'!Y120="","",'基本情報入力シート'!Y120)</f>
      </c>
      <c r="Q99" s="612">
        <f>IF('基本情報入力シート'!Z120="","",'基本情報入力シート'!Z120)</f>
      </c>
      <c r="R99" s="613">
        <f>IF('基本情報入力シート'!AA120="","",'基本情報入力シート'!AA120)</f>
      </c>
      <c r="S99" s="614"/>
      <c r="T99" s="615"/>
      <c r="U99" s="616">
        <f>IF(P99="","",VLOOKUP(P99,'数式用'!$A$5:$I$28,MATCH(T99,'数式用'!$C$4:$G$4,0)+2,0))</f>
      </c>
      <c r="V99" s="159" t="s">
        <v>277</v>
      </c>
      <c r="W99" s="617"/>
      <c r="X99" s="156" t="s">
        <v>278</v>
      </c>
      <c r="Y99" s="617"/>
      <c r="Z99" s="370" t="s">
        <v>279</v>
      </c>
      <c r="AA99" s="618"/>
      <c r="AB99" s="156" t="s">
        <v>278</v>
      </c>
      <c r="AC99" s="618"/>
      <c r="AD99" s="156" t="s">
        <v>280</v>
      </c>
      <c r="AE99" s="619" t="s">
        <v>281</v>
      </c>
      <c r="AF99" s="620">
        <f t="shared" si="5"/>
      </c>
      <c r="AG99" s="623" t="s">
        <v>282</v>
      </c>
      <c r="AH99" s="622">
        <f t="shared" si="4"/>
      </c>
    </row>
    <row r="100" spans="1:34" ht="36.75" customHeight="1">
      <c r="A100" s="605">
        <f t="shared" si="6"/>
        <v>89</v>
      </c>
      <c r="B100" s="606">
        <f>IF('基本情報入力シート'!C121="","",'基本情報入力シート'!C121)</f>
      </c>
      <c r="C100" s="607">
        <f>IF('基本情報入力シート'!D121="","",'基本情報入力シート'!D121)</f>
      </c>
      <c r="D100" s="608">
        <f>IF('基本情報入力シート'!E121="","",'基本情報入力シート'!E121)</f>
      </c>
      <c r="E100" s="608">
        <f>IF('基本情報入力シート'!F121="","",'基本情報入力シート'!F121)</f>
      </c>
      <c r="F100" s="608">
        <f>IF('基本情報入力シート'!G121="","",'基本情報入力シート'!G121)</f>
      </c>
      <c r="G100" s="608">
        <f>IF('基本情報入力シート'!H121="","",'基本情報入力シート'!H121)</f>
      </c>
      <c r="H100" s="608">
        <f>IF('基本情報入力シート'!I121="","",'基本情報入力シート'!I121)</f>
      </c>
      <c r="I100" s="608">
        <f>IF('基本情報入力シート'!J121="","",'基本情報入力シート'!J121)</f>
      </c>
      <c r="J100" s="608">
        <f>IF('基本情報入力シート'!K121="","",'基本情報入力シート'!K121)</f>
      </c>
      <c r="K100" s="609">
        <f>IF('基本情報入力シート'!L121="","",'基本情報入力シート'!L121)</f>
      </c>
      <c r="L100" s="610">
        <f>IF('基本情報入力シート'!M121="","",'基本情報入力シート'!M121)</f>
      </c>
      <c r="M100" s="610">
        <f>IF('基本情報入力シート'!R121="","",'基本情報入力シート'!R121)</f>
      </c>
      <c r="N100" s="610">
        <f>IF('基本情報入力シート'!W121="","",'基本情報入力シート'!W121)</f>
      </c>
      <c r="O100" s="605">
        <f>IF('基本情報入力シート'!X121="","",'基本情報入力シート'!X121)</f>
      </c>
      <c r="P100" s="611">
        <f>IF('基本情報入力シート'!Y121="","",'基本情報入力シート'!Y121)</f>
      </c>
      <c r="Q100" s="612">
        <f>IF('基本情報入力シート'!Z121="","",'基本情報入力シート'!Z121)</f>
      </c>
      <c r="R100" s="613">
        <f>IF('基本情報入力シート'!AA121="","",'基本情報入力シート'!AA121)</f>
      </c>
      <c r="S100" s="614"/>
      <c r="T100" s="615"/>
      <c r="U100" s="616">
        <f>IF(P100="","",VLOOKUP(P100,'数式用'!$A$5:$I$28,MATCH(T100,'数式用'!$C$4:$G$4,0)+2,0))</f>
      </c>
      <c r="V100" s="159" t="s">
        <v>277</v>
      </c>
      <c r="W100" s="617"/>
      <c r="X100" s="156" t="s">
        <v>278</v>
      </c>
      <c r="Y100" s="617"/>
      <c r="Z100" s="370" t="s">
        <v>279</v>
      </c>
      <c r="AA100" s="618"/>
      <c r="AB100" s="156" t="s">
        <v>278</v>
      </c>
      <c r="AC100" s="618"/>
      <c r="AD100" s="156" t="s">
        <v>280</v>
      </c>
      <c r="AE100" s="619" t="s">
        <v>281</v>
      </c>
      <c r="AF100" s="620">
        <f t="shared" si="5"/>
      </c>
      <c r="AG100" s="623" t="s">
        <v>282</v>
      </c>
      <c r="AH100" s="622">
        <f t="shared" si="4"/>
      </c>
    </row>
    <row r="101" spans="1:34" ht="36.75" customHeight="1">
      <c r="A101" s="605">
        <f t="shared" si="6"/>
        <v>90</v>
      </c>
      <c r="B101" s="606">
        <f>IF('基本情報入力シート'!C122="","",'基本情報入力シート'!C122)</f>
      </c>
      <c r="C101" s="607">
        <f>IF('基本情報入力シート'!D122="","",'基本情報入力シート'!D122)</f>
      </c>
      <c r="D101" s="608">
        <f>IF('基本情報入力シート'!E122="","",'基本情報入力シート'!E122)</f>
      </c>
      <c r="E101" s="608">
        <f>IF('基本情報入力シート'!F122="","",'基本情報入力シート'!F122)</f>
      </c>
      <c r="F101" s="608">
        <f>IF('基本情報入力シート'!G122="","",'基本情報入力シート'!G122)</f>
      </c>
      <c r="G101" s="608">
        <f>IF('基本情報入力シート'!H122="","",'基本情報入力シート'!H122)</f>
      </c>
      <c r="H101" s="608">
        <f>IF('基本情報入力シート'!I122="","",'基本情報入力シート'!I122)</f>
      </c>
      <c r="I101" s="608">
        <f>IF('基本情報入力シート'!J122="","",'基本情報入力シート'!J122)</f>
      </c>
      <c r="J101" s="608">
        <f>IF('基本情報入力シート'!K122="","",'基本情報入力シート'!K122)</f>
      </c>
      <c r="K101" s="609">
        <f>IF('基本情報入力シート'!L122="","",'基本情報入力シート'!L122)</f>
      </c>
      <c r="L101" s="610">
        <f>IF('基本情報入力シート'!M122="","",'基本情報入力シート'!M122)</f>
      </c>
      <c r="M101" s="610">
        <f>IF('基本情報入力シート'!R122="","",'基本情報入力シート'!R122)</f>
      </c>
      <c r="N101" s="610">
        <f>IF('基本情報入力シート'!W122="","",'基本情報入力シート'!W122)</f>
      </c>
      <c r="O101" s="605">
        <f>IF('基本情報入力シート'!X122="","",'基本情報入力シート'!X122)</f>
      </c>
      <c r="P101" s="611">
        <f>IF('基本情報入力シート'!Y122="","",'基本情報入力シート'!Y122)</f>
      </c>
      <c r="Q101" s="612">
        <f>IF('基本情報入力シート'!Z122="","",'基本情報入力シート'!Z122)</f>
      </c>
      <c r="R101" s="613">
        <f>IF('基本情報入力シート'!AA122="","",'基本情報入力シート'!AA122)</f>
      </c>
      <c r="S101" s="614"/>
      <c r="T101" s="615"/>
      <c r="U101" s="616">
        <f>IF(P101="","",VLOOKUP(P101,'数式用'!$A$5:$I$28,MATCH(T101,'数式用'!$C$4:$G$4,0)+2,0))</f>
      </c>
      <c r="V101" s="159" t="s">
        <v>277</v>
      </c>
      <c r="W101" s="617"/>
      <c r="X101" s="156" t="s">
        <v>278</v>
      </c>
      <c r="Y101" s="617"/>
      <c r="Z101" s="370" t="s">
        <v>279</v>
      </c>
      <c r="AA101" s="618"/>
      <c r="AB101" s="156" t="s">
        <v>278</v>
      </c>
      <c r="AC101" s="618"/>
      <c r="AD101" s="156" t="s">
        <v>280</v>
      </c>
      <c r="AE101" s="619" t="s">
        <v>281</v>
      </c>
      <c r="AF101" s="620">
        <f t="shared" si="5"/>
      </c>
      <c r="AG101" s="623" t="s">
        <v>282</v>
      </c>
      <c r="AH101" s="622">
        <f t="shared" si="4"/>
      </c>
    </row>
    <row r="102" spans="1:34" ht="36.75" customHeight="1">
      <c r="A102" s="605">
        <f t="shared" si="6"/>
        <v>91</v>
      </c>
      <c r="B102" s="606">
        <f>IF('基本情報入力シート'!C123="","",'基本情報入力シート'!C123)</f>
      </c>
      <c r="C102" s="607">
        <f>IF('基本情報入力シート'!D123="","",'基本情報入力シート'!D123)</f>
      </c>
      <c r="D102" s="608">
        <f>IF('基本情報入力シート'!E123="","",'基本情報入力シート'!E123)</f>
      </c>
      <c r="E102" s="608">
        <f>IF('基本情報入力シート'!F123="","",'基本情報入力シート'!F123)</f>
      </c>
      <c r="F102" s="608">
        <f>IF('基本情報入力シート'!G123="","",'基本情報入力シート'!G123)</f>
      </c>
      <c r="G102" s="608">
        <f>IF('基本情報入力シート'!H123="","",'基本情報入力シート'!H123)</f>
      </c>
      <c r="H102" s="608">
        <f>IF('基本情報入力シート'!I123="","",'基本情報入力シート'!I123)</f>
      </c>
      <c r="I102" s="608">
        <f>IF('基本情報入力シート'!J123="","",'基本情報入力シート'!J123)</f>
      </c>
      <c r="J102" s="608">
        <f>IF('基本情報入力シート'!K123="","",'基本情報入力シート'!K123)</f>
      </c>
      <c r="K102" s="609">
        <f>IF('基本情報入力シート'!L123="","",'基本情報入力シート'!L123)</f>
      </c>
      <c r="L102" s="610">
        <f>IF('基本情報入力シート'!M123="","",'基本情報入力シート'!M123)</f>
      </c>
      <c r="M102" s="610">
        <f>IF('基本情報入力シート'!R123="","",'基本情報入力シート'!R123)</f>
      </c>
      <c r="N102" s="610">
        <f>IF('基本情報入力シート'!W123="","",'基本情報入力シート'!W123)</f>
      </c>
      <c r="O102" s="605">
        <f>IF('基本情報入力シート'!X123="","",'基本情報入力シート'!X123)</f>
      </c>
      <c r="P102" s="611">
        <f>IF('基本情報入力シート'!Y123="","",'基本情報入力シート'!Y123)</f>
      </c>
      <c r="Q102" s="612">
        <f>IF('基本情報入力シート'!Z123="","",'基本情報入力シート'!Z123)</f>
      </c>
      <c r="R102" s="613">
        <f>IF('基本情報入力シート'!AA123="","",'基本情報入力シート'!AA123)</f>
      </c>
      <c r="S102" s="614"/>
      <c r="T102" s="615"/>
      <c r="U102" s="616">
        <f>IF(P102="","",VLOOKUP(P102,'数式用'!$A$5:$I$28,MATCH(T102,'数式用'!$C$4:$G$4,0)+2,0))</f>
      </c>
      <c r="V102" s="159" t="s">
        <v>277</v>
      </c>
      <c r="W102" s="617"/>
      <c r="X102" s="156" t="s">
        <v>278</v>
      </c>
      <c r="Y102" s="617"/>
      <c r="Z102" s="370" t="s">
        <v>279</v>
      </c>
      <c r="AA102" s="618"/>
      <c r="AB102" s="156" t="s">
        <v>278</v>
      </c>
      <c r="AC102" s="618"/>
      <c r="AD102" s="156" t="s">
        <v>280</v>
      </c>
      <c r="AE102" s="619" t="s">
        <v>281</v>
      </c>
      <c r="AF102" s="620">
        <f t="shared" si="5"/>
      </c>
      <c r="AG102" s="623" t="s">
        <v>282</v>
      </c>
      <c r="AH102" s="622">
        <f t="shared" si="4"/>
      </c>
    </row>
    <row r="103" spans="1:34" ht="36.75" customHeight="1">
      <c r="A103" s="605">
        <f t="shared" si="6"/>
        <v>92</v>
      </c>
      <c r="B103" s="606">
        <f>IF('基本情報入力シート'!C124="","",'基本情報入力シート'!C124)</f>
      </c>
      <c r="C103" s="607">
        <f>IF('基本情報入力シート'!D124="","",'基本情報入力シート'!D124)</f>
      </c>
      <c r="D103" s="608">
        <f>IF('基本情報入力シート'!E124="","",'基本情報入力シート'!E124)</f>
      </c>
      <c r="E103" s="608">
        <f>IF('基本情報入力シート'!F124="","",'基本情報入力シート'!F124)</f>
      </c>
      <c r="F103" s="608">
        <f>IF('基本情報入力シート'!G124="","",'基本情報入力シート'!G124)</f>
      </c>
      <c r="G103" s="608">
        <f>IF('基本情報入力シート'!H124="","",'基本情報入力シート'!H124)</f>
      </c>
      <c r="H103" s="608">
        <f>IF('基本情報入力シート'!I124="","",'基本情報入力シート'!I124)</f>
      </c>
      <c r="I103" s="608">
        <f>IF('基本情報入力シート'!J124="","",'基本情報入力シート'!J124)</f>
      </c>
      <c r="J103" s="608">
        <f>IF('基本情報入力シート'!K124="","",'基本情報入力シート'!K124)</f>
      </c>
      <c r="K103" s="609">
        <f>IF('基本情報入力シート'!L124="","",'基本情報入力シート'!L124)</f>
      </c>
      <c r="L103" s="610">
        <f>IF('基本情報入力シート'!M124="","",'基本情報入力シート'!M124)</f>
      </c>
      <c r="M103" s="610">
        <f>IF('基本情報入力シート'!R124="","",'基本情報入力シート'!R124)</f>
      </c>
      <c r="N103" s="610">
        <f>IF('基本情報入力シート'!W124="","",'基本情報入力シート'!W124)</f>
      </c>
      <c r="O103" s="605">
        <f>IF('基本情報入力シート'!X124="","",'基本情報入力シート'!X124)</f>
      </c>
      <c r="P103" s="611">
        <f>IF('基本情報入力シート'!Y124="","",'基本情報入力シート'!Y124)</f>
      </c>
      <c r="Q103" s="612">
        <f>IF('基本情報入力シート'!Z124="","",'基本情報入力シート'!Z124)</f>
      </c>
      <c r="R103" s="613">
        <f>IF('基本情報入力シート'!AA124="","",'基本情報入力シート'!AA124)</f>
      </c>
      <c r="S103" s="614"/>
      <c r="T103" s="615"/>
      <c r="U103" s="616">
        <f>IF(P103="","",VLOOKUP(P103,'数式用'!$A$5:$I$28,MATCH(T103,'数式用'!$C$4:$G$4,0)+2,0))</f>
      </c>
      <c r="V103" s="159" t="s">
        <v>277</v>
      </c>
      <c r="W103" s="617"/>
      <c r="X103" s="156" t="s">
        <v>278</v>
      </c>
      <c r="Y103" s="617"/>
      <c r="Z103" s="370" t="s">
        <v>279</v>
      </c>
      <c r="AA103" s="618"/>
      <c r="AB103" s="156" t="s">
        <v>278</v>
      </c>
      <c r="AC103" s="618"/>
      <c r="AD103" s="156" t="s">
        <v>280</v>
      </c>
      <c r="AE103" s="619" t="s">
        <v>281</v>
      </c>
      <c r="AF103" s="620">
        <f t="shared" si="5"/>
      </c>
      <c r="AG103" s="623" t="s">
        <v>282</v>
      </c>
      <c r="AH103" s="622">
        <f t="shared" si="4"/>
      </c>
    </row>
    <row r="104" spans="1:34" ht="36.75" customHeight="1">
      <c r="A104" s="605">
        <f t="shared" si="6"/>
        <v>93</v>
      </c>
      <c r="B104" s="606">
        <f>IF('基本情報入力シート'!C125="","",'基本情報入力シート'!C125)</f>
      </c>
      <c r="C104" s="607">
        <f>IF('基本情報入力シート'!D125="","",'基本情報入力シート'!D125)</f>
      </c>
      <c r="D104" s="608">
        <f>IF('基本情報入力シート'!E125="","",'基本情報入力シート'!E125)</f>
      </c>
      <c r="E104" s="608">
        <f>IF('基本情報入力シート'!F125="","",'基本情報入力シート'!F125)</f>
      </c>
      <c r="F104" s="608">
        <f>IF('基本情報入力シート'!G125="","",'基本情報入力シート'!G125)</f>
      </c>
      <c r="G104" s="608">
        <f>IF('基本情報入力シート'!H125="","",'基本情報入力シート'!H125)</f>
      </c>
      <c r="H104" s="608">
        <f>IF('基本情報入力シート'!I125="","",'基本情報入力シート'!I125)</f>
      </c>
      <c r="I104" s="608">
        <f>IF('基本情報入力シート'!J125="","",'基本情報入力シート'!J125)</f>
      </c>
      <c r="J104" s="608">
        <f>IF('基本情報入力シート'!K125="","",'基本情報入力シート'!K125)</f>
      </c>
      <c r="K104" s="609">
        <f>IF('基本情報入力シート'!L125="","",'基本情報入力シート'!L125)</f>
      </c>
      <c r="L104" s="610">
        <f>IF('基本情報入力シート'!M125="","",'基本情報入力シート'!M125)</f>
      </c>
      <c r="M104" s="610">
        <f>IF('基本情報入力シート'!R125="","",'基本情報入力シート'!R125)</f>
      </c>
      <c r="N104" s="610">
        <f>IF('基本情報入力シート'!W125="","",'基本情報入力シート'!W125)</f>
      </c>
      <c r="O104" s="605">
        <f>IF('基本情報入力シート'!X125="","",'基本情報入力シート'!X125)</f>
      </c>
      <c r="P104" s="611">
        <f>IF('基本情報入力シート'!Y125="","",'基本情報入力シート'!Y125)</f>
      </c>
      <c r="Q104" s="612">
        <f>IF('基本情報入力シート'!Z125="","",'基本情報入力シート'!Z125)</f>
      </c>
      <c r="R104" s="613">
        <f>IF('基本情報入力シート'!AA125="","",'基本情報入力シート'!AA125)</f>
      </c>
      <c r="S104" s="614"/>
      <c r="T104" s="615"/>
      <c r="U104" s="616">
        <f>IF(P104="","",VLOOKUP(P104,'数式用'!$A$5:$I$28,MATCH(T104,'数式用'!$C$4:$G$4,0)+2,0))</f>
      </c>
      <c r="V104" s="159" t="s">
        <v>277</v>
      </c>
      <c r="W104" s="617"/>
      <c r="X104" s="156" t="s">
        <v>278</v>
      </c>
      <c r="Y104" s="617"/>
      <c r="Z104" s="370" t="s">
        <v>279</v>
      </c>
      <c r="AA104" s="618"/>
      <c r="AB104" s="156" t="s">
        <v>278</v>
      </c>
      <c r="AC104" s="618"/>
      <c r="AD104" s="156" t="s">
        <v>280</v>
      </c>
      <c r="AE104" s="619" t="s">
        <v>281</v>
      </c>
      <c r="AF104" s="620">
        <f t="shared" si="5"/>
      </c>
      <c r="AG104" s="623" t="s">
        <v>282</v>
      </c>
      <c r="AH104" s="622">
        <f t="shared" si="4"/>
      </c>
    </row>
    <row r="105" spans="1:34" ht="36.75" customHeight="1">
      <c r="A105" s="605">
        <f t="shared" si="6"/>
        <v>94</v>
      </c>
      <c r="B105" s="606">
        <f>IF('基本情報入力シート'!C126="","",'基本情報入力シート'!C126)</f>
      </c>
      <c r="C105" s="607">
        <f>IF('基本情報入力シート'!D126="","",'基本情報入力シート'!D126)</f>
      </c>
      <c r="D105" s="608">
        <f>IF('基本情報入力シート'!E126="","",'基本情報入力シート'!E126)</f>
      </c>
      <c r="E105" s="608">
        <f>IF('基本情報入力シート'!F126="","",'基本情報入力シート'!F126)</f>
      </c>
      <c r="F105" s="608">
        <f>IF('基本情報入力シート'!G126="","",'基本情報入力シート'!G126)</f>
      </c>
      <c r="G105" s="608">
        <f>IF('基本情報入力シート'!H126="","",'基本情報入力シート'!H126)</f>
      </c>
      <c r="H105" s="608">
        <f>IF('基本情報入力シート'!I126="","",'基本情報入力シート'!I126)</f>
      </c>
      <c r="I105" s="608">
        <f>IF('基本情報入力シート'!J126="","",'基本情報入力シート'!J126)</f>
      </c>
      <c r="J105" s="608">
        <f>IF('基本情報入力シート'!K126="","",'基本情報入力シート'!K126)</f>
      </c>
      <c r="K105" s="609">
        <f>IF('基本情報入力シート'!L126="","",'基本情報入力シート'!L126)</f>
      </c>
      <c r="L105" s="610">
        <f>IF('基本情報入力シート'!M126="","",'基本情報入力シート'!M126)</f>
      </c>
      <c r="M105" s="610">
        <f>IF('基本情報入力シート'!R126="","",'基本情報入力シート'!R126)</f>
      </c>
      <c r="N105" s="610">
        <f>IF('基本情報入力シート'!W126="","",'基本情報入力シート'!W126)</f>
      </c>
      <c r="O105" s="605">
        <f>IF('基本情報入力シート'!X126="","",'基本情報入力シート'!X126)</f>
      </c>
      <c r="P105" s="611">
        <f>IF('基本情報入力シート'!Y126="","",'基本情報入力シート'!Y126)</f>
      </c>
      <c r="Q105" s="612">
        <f>IF('基本情報入力シート'!Z126="","",'基本情報入力シート'!Z126)</f>
      </c>
      <c r="R105" s="613">
        <f>IF('基本情報入力シート'!AA126="","",'基本情報入力シート'!AA126)</f>
      </c>
      <c r="S105" s="614"/>
      <c r="T105" s="615"/>
      <c r="U105" s="616">
        <f>IF(P105="","",VLOOKUP(P105,'数式用'!$A$5:$I$28,MATCH(T105,'数式用'!$C$4:$G$4,0)+2,0))</f>
      </c>
      <c r="V105" s="159" t="s">
        <v>277</v>
      </c>
      <c r="W105" s="617"/>
      <c r="X105" s="156" t="s">
        <v>278</v>
      </c>
      <c r="Y105" s="617"/>
      <c r="Z105" s="370" t="s">
        <v>279</v>
      </c>
      <c r="AA105" s="618"/>
      <c r="AB105" s="156" t="s">
        <v>278</v>
      </c>
      <c r="AC105" s="618"/>
      <c r="AD105" s="156" t="s">
        <v>280</v>
      </c>
      <c r="AE105" s="619" t="s">
        <v>281</v>
      </c>
      <c r="AF105" s="620">
        <f t="shared" si="5"/>
      </c>
      <c r="AG105" s="623" t="s">
        <v>282</v>
      </c>
      <c r="AH105" s="622">
        <f t="shared" si="4"/>
      </c>
    </row>
    <row r="106" spans="1:34" ht="36.75" customHeight="1">
      <c r="A106" s="605">
        <f t="shared" si="6"/>
        <v>95</v>
      </c>
      <c r="B106" s="606">
        <f>IF('基本情報入力シート'!C127="","",'基本情報入力シート'!C127)</f>
      </c>
      <c r="C106" s="607">
        <f>IF('基本情報入力シート'!D127="","",'基本情報入力シート'!D127)</f>
      </c>
      <c r="D106" s="608">
        <f>IF('基本情報入力シート'!E127="","",'基本情報入力シート'!E127)</f>
      </c>
      <c r="E106" s="608">
        <f>IF('基本情報入力シート'!F127="","",'基本情報入力シート'!F127)</f>
      </c>
      <c r="F106" s="608">
        <f>IF('基本情報入力シート'!G127="","",'基本情報入力シート'!G127)</f>
      </c>
      <c r="G106" s="608">
        <f>IF('基本情報入力シート'!H127="","",'基本情報入力シート'!H127)</f>
      </c>
      <c r="H106" s="608">
        <f>IF('基本情報入力シート'!I127="","",'基本情報入力シート'!I127)</f>
      </c>
      <c r="I106" s="608">
        <f>IF('基本情報入力シート'!J127="","",'基本情報入力シート'!J127)</f>
      </c>
      <c r="J106" s="608">
        <f>IF('基本情報入力シート'!K127="","",'基本情報入力シート'!K127)</f>
      </c>
      <c r="K106" s="609">
        <f>IF('基本情報入力シート'!L127="","",'基本情報入力シート'!L127)</f>
      </c>
      <c r="L106" s="610">
        <f>IF('基本情報入力シート'!M127="","",'基本情報入力シート'!M127)</f>
      </c>
      <c r="M106" s="610">
        <f>IF('基本情報入力シート'!R127="","",'基本情報入力シート'!R127)</f>
      </c>
      <c r="N106" s="610">
        <f>IF('基本情報入力シート'!W127="","",'基本情報入力シート'!W127)</f>
      </c>
      <c r="O106" s="605">
        <f>IF('基本情報入力シート'!X127="","",'基本情報入力シート'!X127)</f>
      </c>
      <c r="P106" s="611">
        <f>IF('基本情報入力シート'!Y127="","",'基本情報入力シート'!Y127)</f>
      </c>
      <c r="Q106" s="612">
        <f>IF('基本情報入力シート'!Z127="","",'基本情報入力シート'!Z127)</f>
      </c>
      <c r="R106" s="613">
        <f>IF('基本情報入力シート'!AA127="","",'基本情報入力シート'!AA127)</f>
      </c>
      <c r="S106" s="614"/>
      <c r="T106" s="615"/>
      <c r="U106" s="616">
        <f>IF(P106="","",VLOOKUP(P106,'数式用'!$A$5:$I$28,MATCH(T106,'数式用'!$C$4:$G$4,0)+2,0))</f>
      </c>
      <c r="V106" s="159" t="s">
        <v>277</v>
      </c>
      <c r="W106" s="617"/>
      <c r="X106" s="156" t="s">
        <v>278</v>
      </c>
      <c r="Y106" s="617"/>
      <c r="Z106" s="370" t="s">
        <v>279</v>
      </c>
      <c r="AA106" s="618"/>
      <c r="AB106" s="156" t="s">
        <v>278</v>
      </c>
      <c r="AC106" s="618"/>
      <c r="AD106" s="156" t="s">
        <v>280</v>
      </c>
      <c r="AE106" s="619" t="s">
        <v>281</v>
      </c>
      <c r="AF106" s="620">
        <f t="shared" si="5"/>
      </c>
      <c r="AG106" s="623" t="s">
        <v>282</v>
      </c>
      <c r="AH106" s="622">
        <f t="shared" si="4"/>
      </c>
    </row>
    <row r="107" spans="1:34" ht="36.75" customHeight="1">
      <c r="A107" s="605">
        <f t="shared" si="6"/>
        <v>96</v>
      </c>
      <c r="B107" s="606">
        <f>IF('基本情報入力シート'!C128="","",'基本情報入力シート'!C128)</f>
      </c>
      <c r="C107" s="607">
        <f>IF('基本情報入力シート'!D128="","",'基本情報入力シート'!D128)</f>
      </c>
      <c r="D107" s="608">
        <f>IF('基本情報入力シート'!E128="","",'基本情報入力シート'!E128)</f>
      </c>
      <c r="E107" s="608">
        <f>IF('基本情報入力シート'!F128="","",'基本情報入力シート'!F128)</f>
      </c>
      <c r="F107" s="608">
        <f>IF('基本情報入力シート'!G128="","",'基本情報入力シート'!G128)</f>
      </c>
      <c r="G107" s="608">
        <f>IF('基本情報入力シート'!H128="","",'基本情報入力シート'!H128)</f>
      </c>
      <c r="H107" s="608">
        <f>IF('基本情報入力シート'!I128="","",'基本情報入力シート'!I128)</f>
      </c>
      <c r="I107" s="608">
        <f>IF('基本情報入力シート'!J128="","",'基本情報入力シート'!J128)</f>
      </c>
      <c r="J107" s="608">
        <f>IF('基本情報入力シート'!K128="","",'基本情報入力シート'!K128)</f>
      </c>
      <c r="K107" s="609">
        <f>IF('基本情報入力シート'!L128="","",'基本情報入力シート'!L128)</f>
      </c>
      <c r="L107" s="610">
        <f>IF('基本情報入力シート'!M128="","",'基本情報入力シート'!M128)</f>
      </c>
      <c r="M107" s="610">
        <f>IF('基本情報入力シート'!R128="","",'基本情報入力シート'!R128)</f>
      </c>
      <c r="N107" s="610">
        <f>IF('基本情報入力シート'!W128="","",'基本情報入力シート'!W128)</f>
      </c>
      <c r="O107" s="605">
        <f>IF('基本情報入力シート'!X128="","",'基本情報入力シート'!X128)</f>
      </c>
      <c r="P107" s="611">
        <f>IF('基本情報入力シート'!Y128="","",'基本情報入力シート'!Y128)</f>
      </c>
      <c r="Q107" s="612">
        <f>IF('基本情報入力シート'!Z128="","",'基本情報入力シート'!Z128)</f>
      </c>
      <c r="R107" s="613">
        <f>IF('基本情報入力シート'!AA128="","",'基本情報入力シート'!AA128)</f>
      </c>
      <c r="S107" s="614"/>
      <c r="T107" s="615"/>
      <c r="U107" s="616">
        <f>IF(P107="","",VLOOKUP(P107,'数式用'!$A$5:$I$28,MATCH(T107,'数式用'!$C$4:$G$4,0)+2,0))</f>
      </c>
      <c r="V107" s="159" t="s">
        <v>277</v>
      </c>
      <c r="W107" s="617"/>
      <c r="X107" s="156" t="s">
        <v>278</v>
      </c>
      <c r="Y107" s="617"/>
      <c r="Z107" s="370" t="s">
        <v>279</v>
      </c>
      <c r="AA107" s="618"/>
      <c r="AB107" s="156" t="s">
        <v>278</v>
      </c>
      <c r="AC107" s="618"/>
      <c r="AD107" s="156" t="s">
        <v>280</v>
      </c>
      <c r="AE107" s="619" t="s">
        <v>281</v>
      </c>
      <c r="AF107" s="620">
        <f t="shared" si="5"/>
      </c>
      <c r="AG107" s="623" t="s">
        <v>282</v>
      </c>
      <c r="AH107" s="622">
        <f t="shared" si="4"/>
      </c>
    </row>
    <row r="108" spans="1:34" ht="36.75" customHeight="1">
      <c r="A108" s="605">
        <f t="shared" si="6"/>
        <v>97</v>
      </c>
      <c r="B108" s="606">
        <f>IF('基本情報入力シート'!C129="","",'基本情報入力シート'!C129)</f>
      </c>
      <c r="C108" s="607">
        <f>IF('基本情報入力シート'!D129="","",'基本情報入力シート'!D129)</f>
      </c>
      <c r="D108" s="608">
        <f>IF('基本情報入力シート'!E129="","",'基本情報入力シート'!E129)</f>
      </c>
      <c r="E108" s="608">
        <f>IF('基本情報入力シート'!F129="","",'基本情報入力シート'!F129)</f>
      </c>
      <c r="F108" s="608">
        <f>IF('基本情報入力シート'!G129="","",'基本情報入力シート'!G129)</f>
      </c>
      <c r="G108" s="608">
        <f>IF('基本情報入力シート'!H129="","",'基本情報入力シート'!H129)</f>
      </c>
      <c r="H108" s="608">
        <f>IF('基本情報入力シート'!I129="","",'基本情報入力シート'!I129)</f>
      </c>
      <c r="I108" s="608">
        <f>IF('基本情報入力シート'!J129="","",'基本情報入力シート'!J129)</f>
      </c>
      <c r="J108" s="608">
        <f>IF('基本情報入力シート'!K129="","",'基本情報入力シート'!K129)</f>
      </c>
      <c r="K108" s="609">
        <f>IF('基本情報入力シート'!L129="","",'基本情報入力シート'!L129)</f>
      </c>
      <c r="L108" s="610">
        <f>IF('基本情報入力シート'!M129="","",'基本情報入力シート'!M129)</f>
      </c>
      <c r="M108" s="610">
        <f>IF('基本情報入力シート'!R129="","",'基本情報入力シート'!R129)</f>
      </c>
      <c r="N108" s="610">
        <f>IF('基本情報入力シート'!W129="","",'基本情報入力シート'!W129)</f>
      </c>
      <c r="O108" s="605">
        <f>IF('基本情報入力シート'!X129="","",'基本情報入力シート'!X129)</f>
      </c>
      <c r="P108" s="611">
        <f>IF('基本情報入力シート'!Y129="","",'基本情報入力シート'!Y129)</f>
      </c>
      <c r="Q108" s="612">
        <f>IF('基本情報入力シート'!Z129="","",'基本情報入力シート'!Z129)</f>
      </c>
      <c r="R108" s="613">
        <f>IF('基本情報入力シート'!AA129="","",'基本情報入力シート'!AA129)</f>
      </c>
      <c r="S108" s="614"/>
      <c r="T108" s="615"/>
      <c r="U108" s="616">
        <f>IF(P108="","",VLOOKUP(P108,'数式用'!$A$5:$I$28,MATCH(T108,'数式用'!$C$4:$G$4,0)+2,0))</f>
      </c>
      <c r="V108" s="159" t="s">
        <v>277</v>
      </c>
      <c r="W108" s="617"/>
      <c r="X108" s="156" t="s">
        <v>278</v>
      </c>
      <c r="Y108" s="617"/>
      <c r="Z108" s="370" t="s">
        <v>279</v>
      </c>
      <c r="AA108" s="618"/>
      <c r="AB108" s="156" t="s">
        <v>278</v>
      </c>
      <c r="AC108" s="618"/>
      <c r="AD108" s="156" t="s">
        <v>280</v>
      </c>
      <c r="AE108" s="619" t="s">
        <v>281</v>
      </c>
      <c r="AF108" s="620">
        <f t="shared" si="5"/>
      </c>
      <c r="AG108" s="623" t="s">
        <v>282</v>
      </c>
      <c r="AH108" s="622">
        <f t="shared" si="4"/>
      </c>
    </row>
    <row r="109" spans="1:34" ht="36.75" customHeight="1">
      <c r="A109" s="605">
        <f t="shared" si="6"/>
        <v>98</v>
      </c>
      <c r="B109" s="606">
        <f>IF('基本情報入力シート'!C130="","",'基本情報入力シート'!C130)</f>
      </c>
      <c r="C109" s="607">
        <f>IF('基本情報入力シート'!D130="","",'基本情報入力シート'!D130)</f>
      </c>
      <c r="D109" s="608">
        <f>IF('基本情報入力シート'!E130="","",'基本情報入力シート'!E130)</f>
      </c>
      <c r="E109" s="608">
        <f>IF('基本情報入力シート'!F130="","",'基本情報入力シート'!F130)</f>
      </c>
      <c r="F109" s="608">
        <f>IF('基本情報入力シート'!G130="","",'基本情報入力シート'!G130)</f>
      </c>
      <c r="G109" s="608">
        <f>IF('基本情報入力シート'!H130="","",'基本情報入力シート'!H130)</f>
      </c>
      <c r="H109" s="608">
        <f>IF('基本情報入力シート'!I130="","",'基本情報入力シート'!I130)</f>
      </c>
      <c r="I109" s="608">
        <f>IF('基本情報入力シート'!J130="","",'基本情報入力シート'!J130)</f>
      </c>
      <c r="J109" s="608">
        <f>IF('基本情報入力シート'!K130="","",'基本情報入力シート'!K130)</f>
      </c>
      <c r="K109" s="609">
        <f>IF('基本情報入力シート'!L130="","",'基本情報入力シート'!L130)</f>
      </c>
      <c r="L109" s="610">
        <f>IF('基本情報入力シート'!M130="","",'基本情報入力シート'!M130)</f>
      </c>
      <c r="M109" s="610">
        <f>IF('基本情報入力シート'!R130="","",'基本情報入力シート'!R130)</f>
      </c>
      <c r="N109" s="610">
        <f>IF('基本情報入力シート'!W130="","",'基本情報入力シート'!W130)</f>
      </c>
      <c r="O109" s="605">
        <f>IF('基本情報入力シート'!X130="","",'基本情報入力シート'!X130)</f>
      </c>
      <c r="P109" s="611">
        <f>IF('基本情報入力シート'!Y130="","",'基本情報入力シート'!Y130)</f>
      </c>
      <c r="Q109" s="612">
        <f>IF('基本情報入力シート'!Z130="","",'基本情報入力シート'!Z130)</f>
      </c>
      <c r="R109" s="613">
        <f>IF('基本情報入力シート'!AA130="","",'基本情報入力シート'!AA130)</f>
      </c>
      <c r="S109" s="614"/>
      <c r="T109" s="615"/>
      <c r="U109" s="616">
        <f>IF(P109="","",VLOOKUP(P109,'数式用'!$A$5:$I$28,MATCH(T109,'数式用'!$C$4:$G$4,0)+2,0))</f>
      </c>
      <c r="V109" s="159" t="s">
        <v>277</v>
      </c>
      <c r="W109" s="617"/>
      <c r="X109" s="156" t="s">
        <v>278</v>
      </c>
      <c r="Y109" s="617"/>
      <c r="Z109" s="370" t="s">
        <v>279</v>
      </c>
      <c r="AA109" s="618"/>
      <c r="AB109" s="156" t="s">
        <v>278</v>
      </c>
      <c r="AC109" s="618"/>
      <c r="AD109" s="156" t="s">
        <v>280</v>
      </c>
      <c r="AE109" s="619" t="s">
        <v>281</v>
      </c>
      <c r="AF109" s="620">
        <f t="shared" si="5"/>
      </c>
      <c r="AG109" s="623" t="s">
        <v>282</v>
      </c>
      <c r="AH109" s="622">
        <f t="shared" si="4"/>
      </c>
    </row>
    <row r="110" spans="1:34" ht="36.75" customHeight="1">
      <c r="A110" s="605">
        <f t="shared" si="6"/>
        <v>99</v>
      </c>
      <c r="B110" s="606">
        <f>IF('基本情報入力シート'!C131="","",'基本情報入力シート'!C131)</f>
      </c>
      <c r="C110" s="607">
        <f>IF('基本情報入力シート'!D131="","",'基本情報入力シート'!D131)</f>
      </c>
      <c r="D110" s="608">
        <f>IF('基本情報入力シート'!E131="","",'基本情報入力シート'!E131)</f>
      </c>
      <c r="E110" s="608">
        <f>IF('基本情報入力シート'!F131="","",'基本情報入力シート'!F131)</f>
      </c>
      <c r="F110" s="608">
        <f>IF('基本情報入力シート'!G131="","",'基本情報入力シート'!G131)</f>
      </c>
      <c r="G110" s="608">
        <f>IF('基本情報入力シート'!H131="","",'基本情報入力シート'!H131)</f>
      </c>
      <c r="H110" s="608">
        <f>IF('基本情報入力シート'!I131="","",'基本情報入力シート'!I131)</f>
      </c>
      <c r="I110" s="608">
        <f>IF('基本情報入力シート'!J131="","",'基本情報入力シート'!J131)</f>
      </c>
      <c r="J110" s="608">
        <f>IF('基本情報入力シート'!K131="","",'基本情報入力シート'!K131)</f>
      </c>
      <c r="K110" s="609">
        <f>IF('基本情報入力シート'!L131="","",'基本情報入力シート'!L131)</f>
      </c>
      <c r="L110" s="610">
        <f>IF('基本情報入力シート'!M131="","",'基本情報入力シート'!M131)</f>
      </c>
      <c r="M110" s="610">
        <f>IF('基本情報入力シート'!R131="","",'基本情報入力シート'!R131)</f>
      </c>
      <c r="N110" s="610">
        <f>IF('基本情報入力シート'!W131="","",'基本情報入力シート'!W131)</f>
      </c>
      <c r="O110" s="605">
        <f>IF('基本情報入力シート'!X131="","",'基本情報入力シート'!X131)</f>
      </c>
      <c r="P110" s="611">
        <f>IF('基本情報入力シート'!Y131="","",'基本情報入力シート'!Y131)</f>
      </c>
      <c r="Q110" s="612">
        <f>IF('基本情報入力シート'!Z131="","",'基本情報入力シート'!Z131)</f>
      </c>
      <c r="R110" s="613">
        <f>IF('基本情報入力シート'!AA131="","",'基本情報入力シート'!AA131)</f>
      </c>
      <c r="S110" s="614"/>
      <c r="T110" s="615"/>
      <c r="U110" s="616">
        <f>IF(P110="","",VLOOKUP(P110,'数式用'!$A$5:$I$28,MATCH(T110,'数式用'!$C$4:$G$4,0)+2,0))</f>
      </c>
      <c r="V110" s="159" t="s">
        <v>277</v>
      </c>
      <c r="W110" s="617"/>
      <c r="X110" s="156" t="s">
        <v>278</v>
      </c>
      <c r="Y110" s="617"/>
      <c r="Z110" s="370" t="s">
        <v>279</v>
      </c>
      <c r="AA110" s="618"/>
      <c r="AB110" s="156" t="s">
        <v>278</v>
      </c>
      <c r="AC110" s="618"/>
      <c r="AD110" s="156" t="s">
        <v>280</v>
      </c>
      <c r="AE110" s="619" t="s">
        <v>281</v>
      </c>
      <c r="AF110" s="620">
        <f t="shared" si="5"/>
      </c>
      <c r="AG110" s="623" t="s">
        <v>282</v>
      </c>
      <c r="AH110" s="622">
        <f t="shared" si="4"/>
      </c>
    </row>
    <row r="111" spans="1:34" ht="36.75" customHeight="1">
      <c r="A111" s="605">
        <f t="shared" si="6"/>
        <v>100</v>
      </c>
      <c r="B111" s="606">
        <f>IF('基本情報入力シート'!C132="","",'基本情報入力シート'!C132)</f>
      </c>
      <c r="C111" s="607">
        <f>IF('基本情報入力シート'!D132="","",'基本情報入力シート'!D132)</f>
      </c>
      <c r="D111" s="608">
        <f>IF('基本情報入力シート'!E132="","",'基本情報入力シート'!E132)</f>
      </c>
      <c r="E111" s="608">
        <f>IF('基本情報入力シート'!F132="","",'基本情報入力シート'!F132)</f>
      </c>
      <c r="F111" s="608">
        <f>IF('基本情報入力シート'!G132="","",'基本情報入力シート'!G132)</f>
      </c>
      <c r="G111" s="608">
        <f>IF('基本情報入力シート'!H132="","",'基本情報入力シート'!H132)</f>
      </c>
      <c r="H111" s="608">
        <f>IF('基本情報入力シート'!I132="","",'基本情報入力シート'!I132)</f>
      </c>
      <c r="I111" s="608">
        <f>IF('基本情報入力シート'!J132="","",'基本情報入力シート'!J132)</f>
      </c>
      <c r="J111" s="608">
        <f>IF('基本情報入力シート'!K132="","",'基本情報入力シート'!K132)</f>
      </c>
      <c r="K111" s="609">
        <f>IF('基本情報入力シート'!L132="","",'基本情報入力シート'!L132)</f>
      </c>
      <c r="L111" s="610">
        <f>IF('基本情報入力シート'!M132="","",'基本情報入力シート'!M132)</f>
      </c>
      <c r="M111" s="610">
        <f>IF('基本情報入力シート'!R132="","",'基本情報入力シート'!R132)</f>
      </c>
      <c r="N111" s="610">
        <f>IF('基本情報入力シート'!W132="","",'基本情報入力シート'!W132)</f>
      </c>
      <c r="O111" s="605">
        <f>IF('基本情報入力シート'!X132="","",'基本情報入力シート'!X132)</f>
      </c>
      <c r="P111" s="611">
        <f>IF('基本情報入力シート'!Y132="","",'基本情報入力シート'!Y132)</f>
      </c>
      <c r="Q111" s="612">
        <f>IF('基本情報入力シート'!Z132="","",'基本情報入力シート'!Z132)</f>
      </c>
      <c r="R111" s="613">
        <f>IF('基本情報入力シート'!AA132="","",'基本情報入力シート'!AA132)</f>
      </c>
      <c r="S111" s="614"/>
      <c r="T111" s="615"/>
      <c r="U111" s="616">
        <f>IF(P111="","",VLOOKUP(P111,'数式用'!$A$5:$I$28,MATCH(T111,'数式用'!$C$4:$G$4,0)+2,0))</f>
      </c>
      <c r="V111" s="159" t="s">
        <v>277</v>
      </c>
      <c r="W111" s="617"/>
      <c r="X111" s="156" t="s">
        <v>278</v>
      </c>
      <c r="Y111" s="617"/>
      <c r="Z111" s="370" t="s">
        <v>279</v>
      </c>
      <c r="AA111" s="618"/>
      <c r="AB111" s="156" t="s">
        <v>278</v>
      </c>
      <c r="AC111" s="618"/>
      <c r="AD111" s="156" t="s">
        <v>280</v>
      </c>
      <c r="AE111" s="619" t="s">
        <v>281</v>
      </c>
      <c r="AF111" s="620">
        <f t="shared" si="5"/>
      </c>
      <c r="AG111" s="623" t="s">
        <v>282</v>
      </c>
      <c r="AH111" s="622">
        <f t="shared" si="4"/>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dataValidations count="3">
    <dataValidation allowBlank="1" showInputMessage="1" showErrorMessage="1" imeMode="halfAlpha"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fitToHeight="2" horizontalDpi="600" verticalDpi="600" orientation="landscape" paperSize="9" scale="48" r:id="rId3"/>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dimension ref="A1:AU114"/>
  <sheetViews>
    <sheetView zoomScale="130" zoomScaleNormal="130" zoomScaleSheetLayoutView="70" zoomScalePageLayoutView="0" workbookViewId="0" topLeftCell="K10">
      <selection activeCell="P14" sqref="P14"/>
    </sheetView>
  </sheetViews>
  <sheetFormatPr defaultColWidth="2.50390625" defaultRowHeight="13.5"/>
  <cols>
    <col min="1" max="1" width="5.625" style="110" customWidth="1"/>
    <col min="2" max="11" width="2.625" style="110" customWidth="1"/>
    <col min="12" max="13" width="11.875" style="110" customWidth="1"/>
    <col min="14" max="14" width="12.625" style="110" customWidth="1"/>
    <col min="15" max="15" width="37.50390625" style="110" customWidth="1"/>
    <col min="16" max="16" width="31.25390625" style="110" customWidth="1"/>
    <col min="17" max="17" width="10.625" style="110" customWidth="1"/>
    <col min="18" max="18" width="9.625" style="110" customWidth="1"/>
    <col min="19" max="20" width="13.625" style="110" customWidth="1"/>
    <col min="21" max="21" width="6.75390625" style="110" customWidth="1"/>
    <col min="22" max="22" width="31.50390625" style="110" customWidth="1"/>
    <col min="23" max="23" width="4.75390625" style="110" bestFit="1" customWidth="1"/>
    <col min="24" max="24" width="3.625" style="110" customWidth="1"/>
    <col min="25" max="25" width="3.125" style="110" bestFit="1" customWidth="1"/>
    <col min="26" max="26" width="3.625" style="110" customWidth="1"/>
    <col min="27" max="27" width="8.00390625" style="110" bestFit="1" customWidth="1"/>
    <col min="28" max="28" width="3.625" style="110" customWidth="1"/>
    <col min="29" max="29" width="3.125" style="110" bestFit="1" customWidth="1"/>
    <col min="30" max="30" width="3.625" style="110" customWidth="1"/>
    <col min="31" max="32" width="3.125" style="110" customWidth="1"/>
    <col min="33" max="33" width="3.50390625" style="110" bestFit="1" customWidth="1"/>
    <col min="34" max="34" width="5.875" style="110" bestFit="1" customWidth="1"/>
    <col min="35" max="35" width="14.625" style="110" customWidth="1"/>
    <col min="36" max="36" width="2.50390625" style="110" customWidth="1"/>
    <col min="37" max="37" width="6.125" style="110" customWidth="1"/>
    <col min="38" max="47" width="8.375" style="110" customWidth="1"/>
    <col min="48" max="16384" width="2.50390625" style="110" customWidth="1"/>
  </cols>
  <sheetData>
    <row r="1" spans="1:35" ht="21" customHeight="1">
      <c r="A1" s="571" t="s">
        <v>234</v>
      </c>
      <c r="H1" s="113" t="s">
        <v>310</v>
      </c>
      <c r="AA1" s="111"/>
      <c r="AB1" s="111"/>
      <c r="AC1" s="111"/>
      <c r="AD1" s="111"/>
      <c r="AE1" s="111"/>
      <c r="AF1" s="111"/>
      <c r="AG1" s="111"/>
      <c r="AH1" s="111"/>
      <c r="AI1" s="111"/>
    </row>
    <row r="2" spans="2:35" ht="21" customHeight="1" thickBot="1">
      <c r="B2" s="113"/>
      <c r="C2" s="113"/>
      <c r="D2" s="113"/>
      <c r="E2" s="113"/>
      <c r="F2" s="113"/>
      <c r="G2" s="113"/>
      <c r="H2" s="113"/>
      <c r="I2" s="113"/>
      <c r="J2" s="113"/>
      <c r="K2" s="113"/>
      <c r="L2" s="113"/>
      <c r="M2" s="113"/>
      <c r="N2" s="113"/>
      <c r="O2" s="113"/>
      <c r="P2" s="113"/>
      <c r="X2" s="113"/>
      <c r="Y2" s="113"/>
      <c r="Z2" s="113"/>
      <c r="AA2" s="111"/>
      <c r="AB2" s="111"/>
      <c r="AC2" s="111"/>
      <c r="AD2" s="111"/>
      <c r="AE2" s="572"/>
      <c r="AF2" s="572"/>
      <c r="AG2" s="572"/>
      <c r="AH2" s="572"/>
      <c r="AI2" s="572"/>
    </row>
    <row r="3" spans="1:26" ht="27" customHeight="1" thickBot="1">
      <c r="A3" s="1069" t="s">
        <v>6</v>
      </c>
      <c r="B3" s="1069"/>
      <c r="C3" s="1070"/>
      <c r="D3" s="1066" t="str">
        <f>IF('基本情報入力シート'!M16="","",'基本情報入力シート'!M16)</f>
        <v>○○ケアサービス</v>
      </c>
      <c r="E3" s="1067"/>
      <c r="F3" s="1067"/>
      <c r="G3" s="1067"/>
      <c r="H3" s="1067"/>
      <c r="I3" s="1067"/>
      <c r="J3" s="1067"/>
      <c r="K3" s="1067"/>
      <c r="L3" s="1067"/>
      <c r="M3" s="1067"/>
      <c r="N3" s="1067"/>
      <c r="O3" s="1068"/>
      <c r="P3" s="573"/>
      <c r="Q3" s="574"/>
      <c r="R3" s="574"/>
      <c r="W3" s="574"/>
      <c r="X3" s="574"/>
      <c r="Y3" s="574"/>
      <c r="Z3" s="574"/>
    </row>
    <row r="4" spans="1:26" ht="21" customHeight="1" thickBot="1">
      <c r="A4" s="575"/>
      <c r="B4" s="575"/>
      <c r="C4" s="575"/>
      <c r="D4" s="576"/>
      <c r="E4" s="576"/>
      <c r="F4" s="576"/>
      <c r="G4" s="576"/>
      <c r="H4" s="576"/>
      <c r="I4" s="576"/>
      <c r="J4" s="576"/>
      <c r="K4" s="576"/>
      <c r="L4" s="576"/>
      <c r="M4" s="576"/>
      <c r="N4" s="576"/>
      <c r="O4" s="576"/>
      <c r="P4" s="576"/>
      <c r="Q4" s="574"/>
      <c r="R4" s="574"/>
      <c r="W4" s="574"/>
      <c r="X4" s="574"/>
      <c r="Y4" s="574"/>
      <c r="Z4" s="574"/>
    </row>
    <row r="5" spans="1:35" ht="27" customHeight="1" thickBot="1">
      <c r="A5" s="624" t="s">
        <v>309</v>
      </c>
      <c r="B5" s="625"/>
      <c r="C5" s="625"/>
      <c r="D5" s="626"/>
      <c r="E5" s="626"/>
      <c r="F5" s="626"/>
      <c r="G5" s="626"/>
      <c r="H5" s="626"/>
      <c r="I5" s="626"/>
      <c r="J5" s="626"/>
      <c r="K5" s="626"/>
      <c r="L5" s="626"/>
      <c r="M5" s="626"/>
      <c r="N5" s="626"/>
      <c r="O5" s="627">
        <f>SUM(AI12:AI111)</f>
        <v>410400</v>
      </c>
      <c r="P5" s="576"/>
      <c r="R5" s="574"/>
      <c r="S5" s="117"/>
      <c r="T5" s="117"/>
      <c r="U5" s="117"/>
      <c r="V5" s="117"/>
      <c r="W5" s="574"/>
      <c r="X5" s="574"/>
      <c r="Y5" s="574"/>
      <c r="Z5" s="574"/>
      <c r="AA5" s="117"/>
      <c r="AB5" s="117"/>
      <c r="AC5" s="117"/>
      <c r="AD5" s="117"/>
      <c r="AE5" s="117"/>
      <c r="AF5" s="117"/>
      <c r="AG5" s="117"/>
      <c r="AH5" s="117"/>
      <c r="AI5" s="117"/>
    </row>
    <row r="6" spans="17:18" ht="21" customHeight="1" thickBot="1">
      <c r="Q6" s="165"/>
      <c r="R6" s="165"/>
    </row>
    <row r="7" spans="1:35" ht="18" customHeight="1">
      <c r="A7" s="1073"/>
      <c r="B7" s="1075" t="s">
        <v>7</v>
      </c>
      <c r="C7" s="1076"/>
      <c r="D7" s="1076"/>
      <c r="E7" s="1076"/>
      <c r="F7" s="1076"/>
      <c r="G7" s="1076"/>
      <c r="H7" s="1076"/>
      <c r="I7" s="1076"/>
      <c r="J7" s="1076"/>
      <c r="K7" s="1077"/>
      <c r="L7" s="1081" t="s">
        <v>190</v>
      </c>
      <c r="M7" s="579"/>
      <c r="N7" s="580"/>
      <c r="O7" s="1083" t="s">
        <v>222</v>
      </c>
      <c r="P7" s="1085" t="s">
        <v>131</v>
      </c>
      <c r="Q7" s="1087" t="s">
        <v>293</v>
      </c>
      <c r="R7" s="1098" t="s">
        <v>205</v>
      </c>
      <c r="S7" s="628" t="s">
        <v>97</v>
      </c>
      <c r="T7" s="629"/>
      <c r="U7" s="629"/>
      <c r="V7" s="630"/>
      <c r="W7" s="630"/>
      <c r="X7" s="630"/>
      <c r="Y7" s="630"/>
      <c r="Z7" s="630"/>
      <c r="AA7" s="630"/>
      <c r="AB7" s="630"/>
      <c r="AC7" s="630"/>
      <c r="AD7" s="630"/>
      <c r="AE7" s="630"/>
      <c r="AF7" s="630"/>
      <c r="AG7" s="630"/>
      <c r="AH7" s="630"/>
      <c r="AI7" s="631"/>
    </row>
    <row r="8" spans="1:35" ht="14.25" customHeight="1">
      <c r="A8" s="1074"/>
      <c r="B8" s="1078"/>
      <c r="C8" s="1079"/>
      <c r="D8" s="1079"/>
      <c r="E8" s="1079"/>
      <c r="F8" s="1079"/>
      <c r="G8" s="1079"/>
      <c r="H8" s="1079"/>
      <c r="I8" s="1079"/>
      <c r="J8" s="1079"/>
      <c r="K8" s="1080"/>
      <c r="L8" s="1082"/>
      <c r="M8" s="584" t="s">
        <v>304</v>
      </c>
      <c r="N8" s="585"/>
      <c r="O8" s="1084"/>
      <c r="P8" s="1086"/>
      <c r="Q8" s="1088"/>
      <c r="R8" s="1099"/>
      <c r="S8" s="632"/>
      <c r="T8" s="1094" t="s">
        <v>10</v>
      </c>
      <c r="U8" s="1095"/>
      <c r="V8" s="633" t="s">
        <v>85</v>
      </c>
      <c r="W8" s="1096" t="s">
        <v>30</v>
      </c>
      <c r="X8" s="1097"/>
      <c r="Y8" s="1097"/>
      <c r="Z8" s="1097"/>
      <c r="AA8" s="1097"/>
      <c r="AB8" s="1097"/>
      <c r="AC8" s="1097"/>
      <c r="AD8" s="1097"/>
      <c r="AE8" s="1097"/>
      <c r="AF8" s="1097"/>
      <c r="AG8" s="1097"/>
      <c r="AH8" s="1097"/>
      <c r="AI8" s="634" t="s">
        <v>15</v>
      </c>
    </row>
    <row r="9" spans="1:35" ht="13.5" customHeight="1">
      <c r="A9" s="1074"/>
      <c r="B9" s="1078"/>
      <c r="C9" s="1079"/>
      <c r="D9" s="1079"/>
      <c r="E9" s="1079"/>
      <c r="F9" s="1079"/>
      <c r="G9" s="1079"/>
      <c r="H9" s="1079"/>
      <c r="I9" s="1079"/>
      <c r="J9" s="1079"/>
      <c r="K9" s="1080"/>
      <c r="L9" s="1082"/>
      <c r="M9" s="588"/>
      <c r="N9" s="589"/>
      <c r="O9" s="1084"/>
      <c r="P9" s="1086"/>
      <c r="Q9" s="1088"/>
      <c r="R9" s="1099"/>
      <c r="S9" s="1060" t="s">
        <v>178</v>
      </c>
      <c r="T9" s="1092" t="s">
        <v>294</v>
      </c>
      <c r="U9" s="1093" t="s">
        <v>206</v>
      </c>
      <c r="V9" s="1100" t="s">
        <v>143</v>
      </c>
      <c r="W9" s="1054" t="s">
        <v>207</v>
      </c>
      <c r="X9" s="1055"/>
      <c r="Y9" s="1055"/>
      <c r="Z9" s="1055"/>
      <c r="AA9" s="1055"/>
      <c r="AB9" s="1055"/>
      <c r="AC9" s="1055"/>
      <c r="AD9" s="1055"/>
      <c r="AE9" s="1055"/>
      <c r="AF9" s="1055"/>
      <c r="AG9" s="1055"/>
      <c r="AH9" s="1055"/>
      <c r="AI9" s="1063" t="s">
        <v>317</v>
      </c>
    </row>
    <row r="10" spans="1:35" ht="150" customHeight="1">
      <c r="A10" s="1074"/>
      <c r="B10" s="1078"/>
      <c r="C10" s="1079"/>
      <c r="D10" s="1079"/>
      <c r="E10" s="1079"/>
      <c r="F10" s="1079"/>
      <c r="G10" s="1079"/>
      <c r="H10" s="1079"/>
      <c r="I10" s="1079"/>
      <c r="J10" s="1079"/>
      <c r="K10" s="1080"/>
      <c r="L10" s="1082"/>
      <c r="M10" s="590" t="s">
        <v>305</v>
      </c>
      <c r="N10" s="590" t="s">
        <v>306</v>
      </c>
      <c r="O10" s="1084"/>
      <c r="P10" s="1086"/>
      <c r="Q10" s="1088"/>
      <c r="R10" s="1099"/>
      <c r="S10" s="1060"/>
      <c r="T10" s="1092"/>
      <c r="U10" s="1093"/>
      <c r="V10" s="1101"/>
      <c r="W10" s="1057"/>
      <c r="X10" s="1058"/>
      <c r="Y10" s="1058"/>
      <c r="Z10" s="1058"/>
      <c r="AA10" s="1058"/>
      <c r="AB10" s="1058"/>
      <c r="AC10" s="1058"/>
      <c r="AD10" s="1058"/>
      <c r="AE10" s="1058"/>
      <c r="AF10" s="1058"/>
      <c r="AG10" s="1058"/>
      <c r="AH10" s="1058"/>
      <c r="AI10" s="1063"/>
    </row>
    <row r="11" spans="1:35" ht="15" thickBot="1">
      <c r="A11" s="591"/>
      <c r="B11" s="592"/>
      <c r="C11" s="593"/>
      <c r="D11" s="593"/>
      <c r="E11" s="593"/>
      <c r="F11" s="593"/>
      <c r="G11" s="593"/>
      <c r="H11" s="593"/>
      <c r="I11" s="593"/>
      <c r="J11" s="593"/>
      <c r="K11" s="594"/>
      <c r="L11" s="595"/>
      <c r="M11" s="595"/>
      <c r="N11" s="595"/>
      <c r="O11" s="596"/>
      <c r="P11" s="597"/>
      <c r="Q11" s="598"/>
      <c r="R11" s="635"/>
      <c r="S11" s="586"/>
      <c r="T11" s="636"/>
      <c r="U11" s="637"/>
      <c r="V11" s="638"/>
      <c r="W11" s="603"/>
      <c r="X11" s="604"/>
      <c r="Y11" s="604"/>
      <c r="Z11" s="604"/>
      <c r="AA11" s="604"/>
      <c r="AB11" s="604"/>
      <c r="AC11" s="604"/>
      <c r="AD11" s="604"/>
      <c r="AE11" s="604"/>
      <c r="AF11" s="604"/>
      <c r="AG11" s="604"/>
      <c r="AH11" s="604"/>
      <c r="AI11" s="599"/>
    </row>
    <row r="12" spans="1:47" ht="33" customHeight="1" thickBot="1">
      <c r="A12" s="605">
        <v>1</v>
      </c>
      <c r="B12" s="606">
        <f>IF('基本情報入力シート'!C33="","",'基本情報入力シート'!C33)</f>
        <v>1</v>
      </c>
      <c r="C12" s="607">
        <f>IF('基本情報入力シート'!D33="","",'基本情報入力シート'!D33)</f>
        <v>3</v>
      </c>
      <c r="D12" s="608">
        <f>IF('基本情報入力シート'!E33="","",'基本情報入力シート'!E33)</f>
        <v>3</v>
      </c>
      <c r="E12" s="608">
        <f>IF('基本情報入力シート'!F33="","",'基本情報入力シート'!F33)</f>
        <v>4</v>
      </c>
      <c r="F12" s="608">
        <f>IF('基本情報入力シート'!G33="","",'基本情報入力シート'!G33)</f>
        <v>5</v>
      </c>
      <c r="G12" s="608">
        <f>IF('基本情報入力シート'!H33="","",'基本情報入力シート'!H33)</f>
        <v>6</v>
      </c>
      <c r="H12" s="608">
        <f>IF('基本情報入力シート'!I33="","",'基本情報入力シート'!I33)</f>
        <v>7</v>
      </c>
      <c r="I12" s="608">
        <f>IF('基本情報入力シート'!J33="","",'基本情報入力シート'!J33)</f>
        <v>8</v>
      </c>
      <c r="J12" s="608">
        <f>IF('基本情報入力シート'!K33="","",'基本情報入力シート'!K33)</f>
        <v>9</v>
      </c>
      <c r="K12" s="609">
        <f>IF('基本情報入力シート'!L33="","",'基本情報入力シート'!L33)</f>
        <v>1</v>
      </c>
      <c r="L12" s="610" t="s">
        <v>494</v>
      </c>
      <c r="M12" s="610" t="str">
        <f>IF('基本情報入力シート'!R33="","",'基本情報入力シート'!R33)</f>
        <v>奈良県</v>
      </c>
      <c r="N12" s="610" t="str">
        <f>IF('基本情報入力シート'!W33="","",'基本情報入力シート'!W33)</f>
        <v>宇陀市</v>
      </c>
      <c r="O12" s="605" t="str">
        <f>IF('基本情報入力シート'!X33="","",'基本情報入力シート'!X33)</f>
        <v>介護保険事業所名称０１</v>
      </c>
      <c r="P12" s="611" t="s">
        <v>495</v>
      </c>
      <c r="Q12" s="612">
        <f>IF('基本情報入力シート'!Z33="","",'基本情報入力シート'!Z33)</f>
        <v>250000</v>
      </c>
      <c r="R12" s="639">
        <f>IF('基本情報入力シート'!AA33="","",'基本情報入力シート'!AA33)</f>
        <v>11.4</v>
      </c>
      <c r="S12" s="640" t="s">
        <v>407</v>
      </c>
      <c r="T12" s="641" t="s">
        <v>123</v>
      </c>
      <c r="U12" s="642">
        <f>IF(P12="","",VLOOKUP(P12,'数式用'!$A$5:$I$28,MATCH(T12,'数式用'!$H$4:$I$4,0)+7,0))</f>
        <v>0.012</v>
      </c>
      <c r="V12" s="643" t="s">
        <v>346</v>
      </c>
      <c r="W12" s="159" t="s">
        <v>84</v>
      </c>
      <c r="X12" s="644">
        <v>2</v>
      </c>
      <c r="Y12" s="156" t="s">
        <v>12</v>
      </c>
      <c r="Z12" s="644">
        <v>4</v>
      </c>
      <c r="AA12" s="370" t="s">
        <v>162</v>
      </c>
      <c r="AB12" s="644">
        <v>3</v>
      </c>
      <c r="AC12" s="156" t="s">
        <v>12</v>
      </c>
      <c r="AD12" s="644">
        <v>3</v>
      </c>
      <c r="AE12" s="156" t="s">
        <v>17</v>
      </c>
      <c r="AF12" s="619" t="s">
        <v>100</v>
      </c>
      <c r="AG12" s="621">
        <f>IF(X12&gt;=1,(AB12*12+AD12)-(X12*12+Z12)+1,"")</f>
        <v>12</v>
      </c>
      <c r="AH12" s="621" t="s">
        <v>121</v>
      </c>
      <c r="AI12" s="622">
        <f aca="true" t="shared" si="0" ref="AI12:AI43">_xlfn.IFERROR(ROUNDDOWN(ROUND(Q12*R12,0)*U12,0)*AG12,"")</f>
        <v>410400</v>
      </c>
      <c r="AK12" s="168" t="str">
        <f>_xlfn.IFERROR(IF(AND(T12="特定加算Ⅰ",OR(V12="",V12="-",V12="いずれも取得していない")),"☓","○"),"")</f>
        <v>○</v>
      </c>
      <c r="AL12" s="169">
        <f>_xlfn.IFERROR(IF(AND(T12="特定加算Ⅰ",OR(V12="",V12="-",V12="いずれも取得していない")),"！特定加算Ⅰが選択されています。該当する介護福祉士配置等要件を選択してください。",""),"")</f>
      </c>
      <c r="AM12" s="170"/>
      <c r="AN12" s="170"/>
      <c r="AO12" s="170"/>
      <c r="AP12" s="170"/>
      <c r="AQ12" s="170"/>
      <c r="AR12" s="170"/>
      <c r="AS12" s="170"/>
      <c r="AT12" s="170"/>
      <c r="AU12" s="645"/>
    </row>
    <row r="13" spans="1:47" ht="33" customHeight="1" thickBot="1">
      <c r="A13" s="605">
        <f>A12+1</f>
        <v>2</v>
      </c>
      <c r="B13" s="606">
        <f>IF('基本情報入力シート'!C34="","",'基本情報入力シート'!C34)</f>
        <v>1</v>
      </c>
      <c r="C13" s="607">
        <f>IF('基本情報入力シート'!D34="","",'基本情報入力シート'!D34)</f>
        <v>3</v>
      </c>
      <c r="D13" s="608">
        <f>IF('基本情報入力シート'!E34="","",'基本情報入力シート'!E34)</f>
        <v>3</v>
      </c>
      <c r="E13" s="608">
        <f>IF('基本情報入力シート'!F34="","",'基本情報入力シート'!F34)</f>
        <v>4</v>
      </c>
      <c r="F13" s="608">
        <f>IF('基本情報入力シート'!G34="","",'基本情報入力シート'!G34)</f>
        <v>5</v>
      </c>
      <c r="G13" s="608">
        <f>IF('基本情報入力シート'!H34="","",'基本情報入力シート'!H34)</f>
        <v>6</v>
      </c>
      <c r="H13" s="608">
        <f>IF('基本情報入力シート'!I34="","",'基本情報入力シート'!I34)</f>
        <v>7</v>
      </c>
      <c r="I13" s="608">
        <f>IF('基本情報入力シート'!J34="","",'基本情報入力シート'!J34)</f>
        <v>8</v>
      </c>
      <c r="J13" s="608">
        <f>IF('基本情報入力シート'!K34="","",'基本情報入力シート'!K34)</f>
        <v>9</v>
      </c>
      <c r="K13" s="609">
        <f>IF('基本情報入力シート'!L34="","",'基本情報入力シート'!L34)</f>
        <v>2</v>
      </c>
      <c r="L13" s="610" t="s">
        <v>494</v>
      </c>
      <c r="M13" s="610" t="str">
        <f>IF('基本情報入力シート'!R34="","",'基本情報入力シート'!R34)</f>
        <v>奈良県</v>
      </c>
      <c r="N13" s="610" t="str">
        <f>IF('基本情報入力シート'!W34="","",'基本情報入力シート'!W34)</f>
        <v>宇陀市</v>
      </c>
      <c r="O13" s="605" t="str">
        <f>IF('基本情報入力シート'!X34="","",'基本情報入力シート'!X34)</f>
        <v>介護保険事業所名称０２</v>
      </c>
      <c r="P13" s="611" t="s">
        <v>496</v>
      </c>
      <c r="Q13" s="612">
        <f>IF('基本情報入力シート'!Z34="","",'基本情報入力シート'!Z34)</f>
        <v>400000</v>
      </c>
      <c r="R13" s="639">
        <f>IF('基本情報入力シート'!AA34="","",'基本情報入力シート'!AA34)</f>
        <v>10.9</v>
      </c>
      <c r="S13" s="640" t="s">
        <v>408</v>
      </c>
      <c r="T13" s="641" t="s">
        <v>124</v>
      </c>
      <c r="U13" s="642" t="e">
        <f>IF(P13="","",VLOOKUP(P13,'数式用'!$A$5:$I$28,MATCH(T13,'数式用'!$H$4:$I$4,0)+7,0))</f>
        <v>#N/A</v>
      </c>
      <c r="V13" s="643" t="s">
        <v>355</v>
      </c>
      <c r="W13" s="159" t="s">
        <v>84</v>
      </c>
      <c r="X13" s="644">
        <v>2</v>
      </c>
      <c r="Y13" s="156" t="s">
        <v>12</v>
      </c>
      <c r="Z13" s="644">
        <v>4</v>
      </c>
      <c r="AA13" s="370" t="s">
        <v>162</v>
      </c>
      <c r="AB13" s="644">
        <v>3</v>
      </c>
      <c r="AC13" s="156" t="s">
        <v>12</v>
      </c>
      <c r="AD13" s="644">
        <v>3</v>
      </c>
      <c r="AE13" s="156" t="s">
        <v>17</v>
      </c>
      <c r="AF13" s="619" t="s">
        <v>100</v>
      </c>
      <c r="AG13" s="620">
        <f>IF(X13&gt;=1,(AB13*12+AD13)-(X13*12+Z13)+1,"")</f>
        <v>12</v>
      </c>
      <c r="AH13" s="621" t="s">
        <v>121</v>
      </c>
      <c r="AI13" s="622">
        <f t="shared" si="0"/>
      </c>
      <c r="AK13" s="168" t="str">
        <f aca="true" t="shared" si="1" ref="AK13:AK18">_xlfn.IFERROR(IF(AND(T13="特定加算Ⅰ",OR(V13="",V13="-",V13="いずれも取得していない")),"☓","○"),"")</f>
        <v>○</v>
      </c>
      <c r="AL13" s="169">
        <f aca="true" t="shared" si="2" ref="AL13:AL18">_xlfn.IFERROR(IF(AND(T13="特定加算Ⅰ",OR(V13="",V13="-",V13="いずれも取得していない")),"！特定加算Ⅰが選択されています。該当する介護福祉士配置等要件を選択してください。",""),"")</f>
      </c>
      <c r="AM13" s="170"/>
      <c r="AN13" s="170"/>
      <c r="AO13" s="170"/>
      <c r="AP13" s="170"/>
      <c r="AQ13" s="170"/>
      <c r="AR13" s="170"/>
      <c r="AS13" s="170"/>
      <c r="AT13" s="170"/>
      <c r="AU13" s="645"/>
    </row>
    <row r="14" spans="1:47" ht="33" customHeight="1" thickBot="1">
      <c r="A14" s="605">
        <f aca="true" t="shared" si="3" ref="A14:A111">A13+1</f>
        <v>3</v>
      </c>
      <c r="B14" s="606">
        <f>IF('基本情報入力シート'!C35="","",'基本情報入力シート'!C35)</f>
      </c>
      <c r="C14" s="607">
        <f>IF('基本情報入力シート'!D35="","",'基本情報入力シート'!D35)</f>
      </c>
      <c r="D14" s="608">
        <f>IF('基本情報入力シート'!E35="","",'基本情報入力シート'!E35)</f>
      </c>
      <c r="E14" s="608">
        <f>IF('基本情報入力シート'!F35="","",'基本情報入力シート'!F35)</f>
      </c>
      <c r="F14" s="608">
        <f>IF('基本情報入力シート'!G35="","",'基本情報入力シート'!G35)</f>
      </c>
      <c r="G14" s="608">
        <f>IF('基本情報入力シート'!H35="","",'基本情報入力シート'!H35)</f>
      </c>
      <c r="H14" s="608">
        <f>IF('基本情報入力シート'!I35="","",'基本情報入力シート'!I35)</f>
      </c>
      <c r="I14" s="608">
        <f>IF('基本情報入力シート'!J35="","",'基本情報入力シート'!J35)</f>
      </c>
      <c r="J14" s="608">
        <f>IF('基本情報入力シート'!K35="","",'基本情報入力シート'!K35)</f>
      </c>
      <c r="K14" s="609">
        <f>IF('基本情報入力シート'!L35="","",'基本情報入力シート'!L35)</f>
      </c>
      <c r="L14" s="610">
        <f>IF('基本情報入力シート'!M35="","",'基本情報入力シート'!M35)</f>
      </c>
      <c r="M14" s="610">
        <f>IF('基本情報入力シート'!R35="","",'基本情報入力シート'!R35)</f>
      </c>
      <c r="N14" s="610">
        <f>IF('基本情報入力シート'!W35="","",'基本情報入力シート'!W35)</f>
      </c>
      <c r="O14" s="605">
        <f>IF('基本情報入力シート'!X35="","",'基本情報入力シート'!X35)</f>
      </c>
      <c r="P14" s="611">
        <f>IF('基本情報入力シート'!Y35="","",'基本情報入力シート'!Y35)</f>
      </c>
      <c r="Q14" s="612">
        <f>IF('基本情報入力シート'!Z35="","",'基本情報入力シート'!Z35)</f>
      </c>
      <c r="R14" s="639">
        <f>IF('基本情報入力シート'!AA35="","",'基本情報入力シート'!AA35)</f>
      </c>
      <c r="S14" s="640" t="s">
        <v>158</v>
      </c>
      <c r="T14" s="641" t="s">
        <v>123</v>
      </c>
      <c r="U14" s="642">
        <f>IF(P14="","",VLOOKUP(P14,'数式用'!$A$5:$I$28,MATCH(T14,'数式用'!$H$4:$I$4,0)+7,0))</f>
      </c>
      <c r="V14" s="643" t="s">
        <v>348</v>
      </c>
      <c r="W14" s="159" t="s">
        <v>84</v>
      </c>
      <c r="X14" s="644">
        <v>2</v>
      </c>
      <c r="Y14" s="156" t="s">
        <v>12</v>
      </c>
      <c r="Z14" s="644">
        <v>4</v>
      </c>
      <c r="AA14" s="370" t="s">
        <v>162</v>
      </c>
      <c r="AB14" s="644">
        <v>3</v>
      </c>
      <c r="AC14" s="156" t="s">
        <v>12</v>
      </c>
      <c r="AD14" s="644">
        <v>3</v>
      </c>
      <c r="AE14" s="156" t="s">
        <v>17</v>
      </c>
      <c r="AF14" s="619" t="s">
        <v>100</v>
      </c>
      <c r="AG14" s="620">
        <f>IF(X14&gt;=1,(AB14*12+AD14)-(X14*12+Z14)+1,"")</f>
        <v>12</v>
      </c>
      <c r="AH14" s="621" t="s">
        <v>121</v>
      </c>
      <c r="AI14" s="622">
        <f t="shared" si="0"/>
      </c>
      <c r="AK14" s="168" t="str">
        <f t="shared" si="1"/>
        <v>○</v>
      </c>
      <c r="AL14" s="169">
        <f t="shared" si="2"/>
      </c>
      <c r="AM14" s="170"/>
      <c r="AN14" s="170"/>
      <c r="AO14" s="170"/>
      <c r="AP14" s="170"/>
      <c r="AQ14" s="170"/>
      <c r="AR14" s="170"/>
      <c r="AS14" s="170"/>
      <c r="AT14" s="170"/>
      <c r="AU14" s="645"/>
    </row>
    <row r="15" spans="1:47" ht="33" customHeight="1" thickBot="1">
      <c r="A15" s="605">
        <f t="shared" si="3"/>
        <v>4</v>
      </c>
      <c r="B15" s="606">
        <f>IF('基本情報入力シート'!C36="","",'基本情報入力シート'!C36)</f>
      </c>
      <c r="C15" s="607">
        <f>IF('基本情報入力シート'!D36="","",'基本情報入力シート'!D36)</f>
      </c>
      <c r="D15" s="608">
        <f>IF('基本情報入力シート'!E36="","",'基本情報入力シート'!E36)</f>
      </c>
      <c r="E15" s="608">
        <f>IF('基本情報入力シート'!F36="","",'基本情報入力シート'!F36)</f>
      </c>
      <c r="F15" s="608">
        <f>IF('基本情報入力シート'!G36="","",'基本情報入力シート'!G36)</f>
      </c>
      <c r="G15" s="608">
        <f>IF('基本情報入力シート'!H36="","",'基本情報入力シート'!H36)</f>
      </c>
      <c r="H15" s="608">
        <f>IF('基本情報入力シート'!I36="","",'基本情報入力シート'!I36)</f>
      </c>
      <c r="I15" s="608">
        <f>IF('基本情報入力シート'!J36="","",'基本情報入力シート'!J36)</f>
      </c>
      <c r="J15" s="608">
        <f>IF('基本情報入力シート'!K36="","",'基本情報入力シート'!K36)</f>
      </c>
      <c r="K15" s="609">
        <f>IF('基本情報入力シート'!L36="","",'基本情報入力シート'!L36)</f>
      </c>
      <c r="L15" s="610">
        <f>IF('基本情報入力シート'!M36="","",'基本情報入力シート'!M36)</f>
      </c>
      <c r="M15" s="610">
        <f>IF('基本情報入力シート'!R36="","",'基本情報入力シート'!R36)</f>
      </c>
      <c r="N15" s="610">
        <f>IF('基本情報入力シート'!W36="","",'基本情報入力シート'!W36)</f>
      </c>
      <c r="O15" s="605">
        <f>IF('基本情報入力シート'!X36="","",'基本情報入力シート'!X36)</f>
      </c>
      <c r="P15" s="611">
        <f>IF('基本情報入力シート'!Y36="","",'基本情報入力シート'!Y36)</f>
      </c>
      <c r="Q15" s="612">
        <f>IF('基本情報入力シート'!Z36="","",'基本情報入力シート'!Z36)</f>
      </c>
      <c r="R15" s="639">
        <f>IF('基本情報入力シート'!AA36="","",'基本情報入力シート'!AA36)</f>
      </c>
      <c r="S15" s="640" t="s">
        <v>158</v>
      </c>
      <c r="T15" s="641" t="s">
        <v>123</v>
      </c>
      <c r="U15" s="642">
        <f>IF(P15="","",VLOOKUP(P15,'数式用'!$A$5:$I$28,MATCH(T15,'数式用'!$H$4:$I$4,0)+7,0))</f>
      </c>
      <c r="V15" s="643" t="s">
        <v>351</v>
      </c>
      <c r="W15" s="159" t="s">
        <v>84</v>
      </c>
      <c r="X15" s="644">
        <v>2</v>
      </c>
      <c r="Y15" s="156" t="s">
        <v>12</v>
      </c>
      <c r="Z15" s="644">
        <v>9</v>
      </c>
      <c r="AA15" s="370" t="s">
        <v>162</v>
      </c>
      <c r="AB15" s="644">
        <v>3</v>
      </c>
      <c r="AC15" s="156" t="s">
        <v>12</v>
      </c>
      <c r="AD15" s="644">
        <v>3</v>
      </c>
      <c r="AE15" s="156" t="s">
        <v>17</v>
      </c>
      <c r="AF15" s="619" t="s">
        <v>100</v>
      </c>
      <c r="AG15" s="620">
        <f>IF(X15&gt;=1,(AB15*12+AD15)-(X15*12+Z15)+1,"")</f>
        <v>7</v>
      </c>
      <c r="AH15" s="621" t="s">
        <v>121</v>
      </c>
      <c r="AI15" s="622">
        <f t="shared" si="0"/>
      </c>
      <c r="AK15" s="168" t="str">
        <f t="shared" si="1"/>
        <v>○</v>
      </c>
      <c r="AL15" s="169">
        <f t="shared" si="2"/>
      </c>
      <c r="AM15" s="170"/>
      <c r="AN15" s="170"/>
      <c r="AO15" s="170"/>
      <c r="AP15" s="170"/>
      <c r="AQ15" s="170"/>
      <c r="AR15" s="170"/>
      <c r="AS15" s="170"/>
      <c r="AT15" s="170"/>
      <c r="AU15" s="645"/>
    </row>
    <row r="16" spans="1:47" ht="33" customHeight="1" thickBot="1">
      <c r="A16" s="605">
        <f t="shared" si="3"/>
        <v>5</v>
      </c>
      <c r="B16" s="606">
        <f>IF('基本情報入力シート'!C37="","",'基本情報入力シート'!C37)</f>
      </c>
      <c r="C16" s="607">
        <f>IF('基本情報入力シート'!D37="","",'基本情報入力シート'!D37)</f>
      </c>
      <c r="D16" s="608">
        <f>IF('基本情報入力シート'!E37="","",'基本情報入力シート'!E37)</f>
      </c>
      <c r="E16" s="608">
        <f>IF('基本情報入力シート'!F37="","",'基本情報入力シート'!F37)</f>
      </c>
      <c r="F16" s="608">
        <f>IF('基本情報入力シート'!G37="","",'基本情報入力シート'!G37)</f>
      </c>
      <c r="G16" s="608">
        <f>IF('基本情報入力シート'!H37="","",'基本情報入力シート'!H37)</f>
      </c>
      <c r="H16" s="608">
        <f>IF('基本情報入力シート'!I37="","",'基本情報入力シート'!I37)</f>
      </c>
      <c r="I16" s="608">
        <f>IF('基本情報入力シート'!J37="","",'基本情報入力シート'!J37)</f>
      </c>
      <c r="J16" s="608">
        <f>IF('基本情報入力シート'!K37="","",'基本情報入力シート'!K37)</f>
      </c>
      <c r="K16" s="609">
        <f>IF('基本情報入力シート'!L37="","",'基本情報入力シート'!L37)</f>
      </c>
      <c r="L16" s="610">
        <f>IF('基本情報入力シート'!M37="","",'基本情報入力シート'!M37)</f>
      </c>
      <c r="M16" s="610">
        <f>IF('基本情報入力シート'!R37="","",'基本情報入力シート'!R37)</f>
      </c>
      <c r="N16" s="610">
        <f>IF('基本情報入力シート'!W37="","",'基本情報入力シート'!W37)</f>
      </c>
      <c r="O16" s="605">
        <f>IF('基本情報入力シート'!X37="","",'基本情報入力シート'!X37)</f>
      </c>
      <c r="P16" s="611">
        <f>IF('基本情報入力シート'!Y37="","",'基本情報入力シート'!Y37)</f>
      </c>
      <c r="Q16" s="612">
        <f>IF('基本情報入力シート'!Z37="","",'基本情報入力シート'!Z37)</f>
      </c>
      <c r="R16" s="639">
        <f>IF('基本情報入力シート'!AA37="","",'基本情報入力シート'!AA37)</f>
      </c>
      <c r="S16" s="640" t="s">
        <v>158</v>
      </c>
      <c r="T16" s="641" t="s">
        <v>123</v>
      </c>
      <c r="U16" s="642">
        <f>IF(P16="","",VLOOKUP(P16,'数式用'!$A$5:$I$28,MATCH(T16,'数式用'!$H$4:$I$4,0)+7,0))</f>
      </c>
      <c r="V16" s="643" t="s">
        <v>348</v>
      </c>
      <c r="W16" s="159" t="s">
        <v>84</v>
      </c>
      <c r="X16" s="644">
        <v>2</v>
      </c>
      <c r="Y16" s="156" t="s">
        <v>12</v>
      </c>
      <c r="Z16" s="644">
        <v>6</v>
      </c>
      <c r="AA16" s="370" t="s">
        <v>162</v>
      </c>
      <c r="AB16" s="644">
        <v>3</v>
      </c>
      <c r="AC16" s="156" t="s">
        <v>12</v>
      </c>
      <c r="AD16" s="644">
        <v>3</v>
      </c>
      <c r="AE16" s="156" t="s">
        <v>17</v>
      </c>
      <c r="AF16" s="619" t="s">
        <v>100</v>
      </c>
      <c r="AG16" s="620">
        <f>IF(X16&gt;=1,(AB16*12+AD16)-(X16*12+Z16)+1,"")</f>
        <v>10</v>
      </c>
      <c r="AH16" s="621" t="s">
        <v>121</v>
      </c>
      <c r="AI16" s="622">
        <f t="shared" si="0"/>
      </c>
      <c r="AK16" s="168" t="str">
        <f t="shared" si="1"/>
        <v>○</v>
      </c>
      <c r="AL16" s="169">
        <f t="shared" si="2"/>
      </c>
      <c r="AM16" s="170"/>
      <c r="AN16" s="170"/>
      <c r="AO16" s="170"/>
      <c r="AP16" s="170"/>
      <c r="AQ16" s="170"/>
      <c r="AR16" s="170"/>
      <c r="AS16" s="170"/>
      <c r="AT16" s="170"/>
      <c r="AU16" s="645"/>
    </row>
    <row r="17" spans="1:47" ht="33" customHeight="1" thickBot="1">
      <c r="A17" s="605">
        <f t="shared" si="3"/>
        <v>6</v>
      </c>
      <c r="B17" s="606">
        <f>IF('基本情報入力シート'!C38="","",'基本情報入力シート'!C38)</f>
      </c>
      <c r="C17" s="607">
        <f>IF('基本情報入力シート'!D38="","",'基本情報入力シート'!D38)</f>
      </c>
      <c r="D17" s="608">
        <f>IF('基本情報入力シート'!E38="","",'基本情報入力シート'!E38)</f>
      </c>
      <c r="E17" s="608">
        <f>IF('基本情報入力シート'!F38="","",'基本情報入力シート'!F38)</f>
      </c>
      <c r="F17" s="608">
        <f>IF('基本情報入力シート'!G38="","",'基本情報入力シート'!G38)</f>
      </c>
      <c r="G17" s="608">
        <f>IF('基本情報入力シート'!H38="","",'基本情報入力シート'!H38)</f>
      </c>
      <c r="H17" s="608">
        <f>IF('基本情報入力シート'!I38="","",'基本情報入力シート'!I38)</f>
      </c>
      <c r="I17" s="608">
        <f>IF('基本情報入力シート'!J38="","",'基本情報入力シート'!J38)</f>
      </c>
      <c r="J17" s="608">
        <f>IF('基本情報入力シート'!K38="","",'基本情報入力シート'!K38)</f>
      </c>
      <c r="K17" s="609">
        <f>IF('基本情報入力シート'!L38="","",'基本情報入力シート'!L38)</f>
      </c>
      <c r="L17" s="610">
        <f>IF('基本情報入力シート'!M38="","",'基本情報入力シート'!M38)</f>
      </c>
      <c r="M17" s="610">
        <f>IF('基本情報入力シート'!R38="","",'基本情報入力シート'!R38)</f>
      </c>
      <c r="N17" s="610">
        <f>IF('基本情報入力シート'!W38="","",'基本情報入力シート'!W38)</f>
      </c>
      <c r="O17" s="605">
        <f>IF('基本情報入力シート'!X38="","",'基本情報入力シート'!X38)</f>
      </c>
      <c r="P17" s="611">
        <f>IF('基本情報入力シート'!Y38="","",'基本情報入力シート'!Y38)</f>
      </c>
      <c r="Q17" s="612">
        <f>IF('基本情報入力シート'!Z38="","",'基本情報入力シート'!Z38)</f>
      </c>
      <c r="R17" s="639">
        <f>IF('基本情報入力シート'!AA38="","",'基本情報入力シート'!AA38)</f>
      </c>
      <c r="S17" s="640" t="s">
        <v>158</v>
      </c>
      <c r="T17" s="641" t="s">
        <v>123</v>
      </c>
      <c r="U17" s="642">
        <f>IF(P17="","",VLOOKUP(P17,'数式用'!$A$5:$I$28,MATCH(T17,'数式用'!$H$4:$I$4,0)+7,0))</f>
      </c>
      <c r="V17" s="643" t="s">
        <v>348</v>
      </c>
      <c r="W17" s="159" t="s">
        <v>277</v>
      </c>
      <c r="X17" s="644">
        <v>2</v>
      </c>
      <c r="Y17" s="156" t="s">
        <v>278</v>
      </c>
      <c r="Z17" s="644">
        <v>4</v>
      </c>
      <c r="AA17" s="370" t="s">
        <v>279</v>
      </c>
      <c r="AB17" s="644">
        <v>3</v>
      </c>
      <c r="AC17" s="156" t="s">
        <v>278</v>
      </c>
      <c r="AD17" s="644">
        <v>3</v>
      </c>
      <c r="AE17" s="156" t="s">
        <v>280</v>
      </c>
      <c r="AF17" s="619" t="s">
        <v>281</v>
      </c>
      <c r="AG17" s="620">
        <f aca="true" t="shared" si="4" ref="AG17:AG80">IF(X17&gt;=1,(AB17*12+AD17)-(X17*12+Z17)+1,"")</f>
        <v>12</v>
      </c>
      <c r="AH17" s="621" t="s">
        <v>282</v>
      </c>
      <c r="AI17" s="622">
        <f t="shared" si="0"/>
      </c>
      <c r="AK17" s="168" t="str">
        <f t="shared" si="1"/>
        <v>○</v>
      </c>
      <c r="AL17" s="169">
        <f t="shared" si="2"/>
      </c>
      <c r="AM17" s="170"/>
      <c r="AN17" s="170"/>
      <c r="AO17" s="170"/>
      <c r="AP17" s="170"/>
      <c r="AQ17" s="170"/>
      <c r="AR17" s="170"/>
      <c r="AS17" s="170"/>
      <c r="AT17" s="170"/>
      <c r="AU17" s="645"/>
    </row>
    <row r="18" spans="1:47" ht="33" customHeight="1" thickBot="1">
      <c r="A18" s="605">
        <f t="shared" si="3"/>
        <v>7</v>
      </c>
      <c r="B18" s="606">
        <f>IF('基本情報入力シート'!C39="","",'基本情報入力シート'!C39)</f>
      </c>
      <c r="C18" s="607">
        <f>IF('基本情報入力シート'!D39="","",'基本情報入力シート'!D39)</f>
      </c>
      <c r="D18" s="608">
        <f>IF('基本情報入力シート'!E39="","",'基本情報入力シート'!E39)</f>
      </c>
      <c r="E18" s="608">
        <f>IF('基本情報入力シート'!F39="","",'基本情報入力シート'!F39)</f>
      </c>
      <c r="F18" s="608">
        <f>IF('基本情報入力シート'!G39="","",'基本情報入力シート'!G39)</f>
      </c>
      <c r="G18" s="608">
        <f>IF('基本情報入力シート'!H39="","",'基本情報入力シート'!H39)</f>
      </c>
      <c r="H18" s="608">
        <f>IF('基本情報入力シート'!I39="","",'基本情報入力シート'!I39)</f>
      </c>
      <c r="I18" s="608">
        <f>IF('基本情報入力シート'!J39="","",'基本情報入力シート'!J39)</f>
      </c>
      <c r="J18" s="608">
        <f>IF('基本情報入力シート'!K39="","",'基本情報入力シート'!K39)</f>
      </c>
      <c r="K18" s="609">
        <f>IF('基本情報入力シート'!L39="","",'基本情報入力シート'!L39)</f>
      </c>
      <c r="L18" s="610">
        <f>IF('基本情報入力シート'!M39="","",'基本情報入力シート'!M39)</f>
      </c>
      <c r="M18" s="610">
        <f>IF('基本情報入力シート'!R39="","",'基本情報入力シート'!R39)</f>
      </c>
      <c r="N18" s="610">
        <f>IF('基本情報入力シート'!W39="","",'基本情報入力シート'!W39)</f>
      </c>
      <c r="O18" s="605">
        <f>IF('基本情報入力シート'!X39="","",'基本情報入力シート'!X39)</f>
      </c>
      <c r="P18" s="611">
        <f>IF('基本情報入力シート'!Y39="","",'基本情報入力シート'!Y39)</f>
      </c>
      <c r="Q18" s="612">
        <f>IF('基本情報入力シート'!Z39="","",'基本情報入力シート'!Z39)</f>
      </c>
      <c r="R18" s="639">
        <f>IF('基本情報入力シート'!AA39="","",'基本情報入力シート'!AA39)</f>
      </c>
      <c r="S18" s="640" t="s">
        <v>158</v>
      </c>
      <c r="T18" s="641" t="s">
        <v>123</v>
      </c>
      <c r="U18" s="642">
        <f>IF(P18="","",VLOOKUP(P18,'数式用'!$A$5:$I$28,MATCH(T18,'数式用'!$H$4:$I$4,0)+7,0))</f>
      </c>
      <c r="V18" s="643" t="s">
        <v>348</v>
      </c>
      <c r="W18" s="159" t="s">
        <v>277</v>
      </c>
      <c r="X18" s="644">
        <v>2</v>
      </c>
      <c r="Y18" s="156" t="s">
        <v>278</v>
      </c>
      <c r="Z18" s="644">
        <v>4</v>
      </c>
      <c r="AA18" s="370" t="s">
        <v>279</v>
      </c>
      <c r="AB18" s="644">
        <v>3</v>
      </c>
      <c r="AC18" s="156" t="s">
        <v>278</v>
      </c>
      <c r="AD18" s="644">
        <v>3</v>
      </c>
      <c r="AE18" s="156" t="s">
        <v>280</v>
      </c>
      <c r="AF18" s="619" t="s">
        <v>281</v>
      </c>
      <c r="AG18" s="620">
        <f t="shared" si="4"/>
        <v>12</v>
      </c>
      <c r="AH18" s="621" t="s">
        <v>282</v>
      </c>
      <c r="AI18" s="622">
        <f t="shared" si="0"/>
      </c>
      <c r="AK18" s="168" t="str">
        <f t="shared" si="1"/>
        <v>○</v>
      </c>
      <c r="AL18" s="169">
        <f t="shared" si="2"/>
      </c>
      <c r="AM18" s="170"/>
      <c r="AN18" s="170"/>
      <c r="AO18" s="170"/>
      <c r="AP18" s="170"/>
      <c r="AQ18" s="170"/>
      <c r="AR18" s="170"/>
      <c r="AS18" s="170"/>
      <c r="AT18" s="170"/>
      <c r="AU18" s="645"/>
    </row>
    <row r="19" spans="1:47" ht="33" customHeight="1" thickBot="1">
      <c r="A19" s="605">
        <f t="shared" si="3"/>
        <v>8</v>
      </c>
      <c r="B19" s="606">
        <f>IF('基本情報入力シート'!C40="","",'基本情報入力シート'!C40)</f>
      </c>
      <c r="C19" s="607">
        <f>IF('基本情報入力シート'!D40="","",'基本情報入力シート'!D40)</f>
      </c>
      <c r="D19" s="608">
        <f>IF('基本情報入力シート'!E40="","",'基本情報入力シート'!E40)</f>
      </c>
      <c r="E19" s="608">
        <f>IF('基本情報入力シート'!F40="","",'基本情報入力シート'!F40)</f>
      </c>
      <c r="F19" s="608">
        <f>IF('基本情報入力シート'!G40="","",'基本情報入力シート'!G40)</f>
      </c>
      <c r="G19" s="608">
        <f>IF('基本情報入力シート'!H40="","",'基本情報入力シート'!H40)</f>
      </c>
      <c r="H19" s="608">
        <f>IF('基本情報入力シート'!I40="","",'基本情報入力シート'!I40)</f>
      </c>
      <c r="I19" s="608">
        <f>IF('基本情報入力シート'!J40="","",'基本情報入力シート'!J40)</f>
      </c>
      <c r="J19" s="608">
        <f>IF('基本情報入力シート'!K40="","",'基本情報入力シート'!K40)</f>
      </c>
      <c r="K19" s="609">
        <f>IF('基本情報入力シート'!L40="","",'基本情報入力シート'!L40)</f>
      </c>
      <c r="L19" s="610">
        <f>IF('基本情報入力シート'!M40="","",'基本情報入力シート'!M40)</f>
      </c>
      <c r="M19" s="610">
        <f>IF('基本情報入力シート'!R40="","",'基本情報入力シート'!R40)</f>
      </c>
      <c r="N19" s="610">
        <f>IF('基本情報入力シート'!W40="","",'基本情報入力シート'!W40)</f>
      </c>
      <c r="O19" s="605">
        <f>IF('基本情報入力シート'!X40="","",'基本情報入力シート'!X40)</f>
      </c>
      <c r="P19" s="611">
        <f>IF('基本情報入力シート'!Y40="","",'基本情報入力シート'!Y40)</f>
      </c>
      <c r="Q19" s="612">
        <f>IF('基本情報入力シート'!Z40="","",'基本情報入力シート'!Z40)</f>
      </c>
      <c r="R19" s="639">
        <f>IF('基本情報入力シート'!AA40="","",'基本情報入力シート'!AA40)</f>
      </c>
      <c r="S19" s="640"/>
      <c r="T19" s="641"/>
      <c r="U19" s="642">
        <f>IF(P19="","",VLOOKUP(P19,'数式用'!$A$5:$I$28,MATCH(T19,'数式用'!$H$4:$I$4,0)+7,0))</f>
      </c>
      <c r="V19" s="643"/>
      <c r="W19" s="159" t="s">
        <v>277</v>
      </c>
      <c r="X19" s="644"/>
      <c r="Y19" s="156" t="s">
        <v>278</v>
      </c>
      <c r="Z19" s="644"/>
      <c r="AA19" s="370" t="s">
        <v>279</v>
      </c>
      <c r="AB19" s="644"/>
      <c r="AC19" s="156" t="s">
        <v>278</v>
      </c>
      <c r="AD19" s="644"/>
      <c r="AE19" s="156" t="s">
        <v>280</v>
      </c>
      <c r="AF19" s="619" t="s">
        <v>281</v>
      </c>
      <c r="AG19" s="620">
        <f t="shared" si="4"/>
      </c>
      <c r="AH19" s="621" t="s">
        <v>282</v>
      </c>
      <c r="AI19" s="622">
        <f t="shared" si="0"/>
      </c>
      <c r="AK19" s="168" t="str">
        <f aca="true" t="shared" si="5" ref="AK19:AK82">_xlfn.IFERROR(IF(AND(T19="特定加算Ⅰ",OR(V19="",V19="-",V19="いずれも取得していない")),"☓","○"),"")</f>
        <v>○</v>
      </c>
      <c r="AL19" s="169">
        <f aca="true" t="shared" si="6" ref="AL19:AL82">_xlfn.IFERROR(IF(AND(T19="特定加算Ⅰ",OR(V19="",V19="-",V19="いずれも取得していない")),"！特定加算Ⅰが選択されています。該当する介護福祉士配置等要件を選択してください。",""),"")</f>
      </c>
      <c r="AM19" s="170"/>
      <c r="AN19" s="170"/>
      <c r="AO19" s="170"/>
      <c r="AP19" s="170"/>
      <c r="AQ19" s="170"/>
      <c r="AR19" s="170"/>
      <c r="AS19" s="170"/>
      <c r="AT19" s="170"/>
      <c r="AU19" s="645"/>
    </row>
    <row r="20" spans="1:47" ht="33" customHeight="1" thickBot="1">
      <c r="A20" s="605">
        <f t="shared" si="3"/>
        <v>9</v>
      </c>
      <c r="B20" s="606">
        <f>IF('基本情報入力シート'!C41="","",'基本情報入力シート'!C41)</f>
      </c>
      <c r="C20" s="607">
        <f>IF('基本情報入力シート'!D41="","",'基本情報入力シート'!D41)</f>
      </c>
      <c r="D20" s="608">
        <f>IF('基本情報入力シート'!E41="","",'基本情報入力シート'!E41)</f>
      </c>
      <c r="E20" s="608">
        <f>IF('基本情報入力シート'!F41="","",'基本情報入力シート'!F41)</f>
      </c>
      <c r="F20" s="608">
        <f>IF('基本情報入力シート'!G41="","",'基本情報入力シート'!G41)</f>
      </c>
      <c r="G20" s="608">
        <f>IF('基本情報入力シート'!H41="","",'基本情報入力シート'!H41)</f>
      </c>
      <c r="H20" s="608">
        <f>IF('基本情報入力シート'!I41="","",'基本情報入力シート'!I41)</f>
      </c>
      <c r="I20" s="608">
        <f>IF('基本情報入力シート'!J41="","",'基本情報入力シート'!J41)</f>
      </c>
      <c r="J20" s="608">
        <f>IF('基本情報入力シート'!K41="","",'基本情報入力シート'!K41)</f>
      </c>
      <c r="K20" s="609">
        <f>IF('基本情報入力シート'!L41="","",'基本情報入力シート'!L41)</f>
      </c>
      <c r="L20" s="610">
        <f>IF('基本情報入力シート'!M41="","",'基本情報入力シート'!M41)</f>
      </c>
      <c r="M20" s="610">
        <f>IF('基本情報入力シート'!R41="","",'基本情報入力シート'!R41)</f>
      </c>
      <c r="N20" s="610">
        <f>IF('基本情報入力シート'!W41="","",'基本情報入力シート'!W41)</f>
      </c>
      <c r="O20" s="605">
        <f>IF('基本情報入力シート'!X41="","",'基本情報入力シート'!X41)</f>
      </c>
      <c r="P20" s="611">
        <f>IF('基本情報入力シート'!Y41="","",'基本情報入力シート'!Y41)</f>
      </c>
      <c r="Q20" s="612">
        <f>IF('基本情報入力シート'!Z41="","",'基本情報入力シート'!Z41)</f>
      </c>
      <c r="R20" s="639">
        <f>IF('基本情報入力シート'!AA41="","",'基本情報入力シート'!AA41)</f>
      </c>
      <c r="S20" s="640"/>
      <c r="T20" s="641"/>
      <c r="U20" s="642">
        <f>IF(P20="","",VLOOKUP(P20,'数式用'!$A$5:$I$28,MATCH(T20,'数式用'!$H$4:$I$4,0)+7,0))</f>
      </c>
      <c r="V20" s="643"/>
      <c r="W20" s="159" t="s">
        <v>277</v>
      </c>
      <c r="X20" s="644"/>
      <c r="Y20" s="156" t="s">
        <v>278</v>
      </c>
      <c r="Z20" s="644"/>
      <c r="AA20" s="370" t="s">
        <v>279</v>
      </c>
      <c r="AB20" s="644"/>
      <c r="AC20" s="156" t="s">
        <v>278</v>
      </c>
      <c r="AD20" s="644"/>
      <c r="AE20" s="156" t="s">
        <v>280</v>
      </c>
      <c r="AF20" s="619" t="s">
        <v>281</v>
      </c>
      <c r="AG20" s="620">
        <f t="shared" si="4"/>
      </c>
      <c r="AH20" s="621" t="s">
        <v>282</v>
      </c>
      <c r="AI20" s="622">
        <f t="shared" si="0"/>
      </c>
      <c r="AK20" s="168" t="str">
        <f t="shared" si="5"/>
        <v>○</v>
      </c>
      <c r="AL20" s="169">
        <f t="shared" si="6"/>
      </c>
      <c r="AM20" s="170"/>
      <c r="AN20" s="170"/>
      <c r="AO20" s="170"/>
      <c r="AP20" s="170"/>
      <c r="AQ20" s="170"/>
      <c r="AR20" s="170"/>
      <c r="AS20" s="170"/>
      <c r="AT20" s="170"/>
      <c r="AU20" s="645"/>
    </row>
    <row r="21" spans="1:47" ht="33" customHeight="1" thickBot="1">
      <c r="A21" s="605">
        <f t="shared" si="3"/>
        <v>10</v>
      </c>
      <c r="B21" s="606">
        <f>IF('基本情報入力シート'!C42="","",'基本情報入力シート'!C42)</f>
      </c>
      <c r="C21" s="607">
        <f>IF('基本情報入力シート'!D42="","",'基本情報入力シート'!D42)</f>
      </c>
      <c r="D21" s="608">
        <f>IF('基本情報入力シート'!E42="","",'基本情報入力シート'!E42)</f>
      </c>
      <c r="E21" s="608">
        <f>IF('基本情報入力シート'!F42="","",'基本情報入力シート'!F42)</f>
      </c>
      <c r="F21" s="608">
        <f>IF('基本情報入力シート'!G42="","",'基本情報入力シート'!G42)</f>
      </c>
      <c r="G21" s="608">
        <f>IF('基本情報入力シート'!H42="","",'基本情報入力シート'!H42)</f>
      </c>
      <c r="H21" s="608">
        <f>IF('基本情報入力シート'!I42="","",'基本情報入力シート'!I42)</f>
      </c>
      <c r="I21" s="608">
        <f>IF('基本情報入力シート'!J42="","",'基本情報入力シート'!J42)</f>
      </c>
      <c r="J21" s="608">
        <f>IF('基本情報入力シート'!K42="","",'基本情報入力シート'!K42)</f>
      </c>
      <c r="K21" s="609">
        <f>IF('基本情報入力シート'!L42="","",'基本情報入力シート'!L42)</f>
      </c>
      <c r="L21" s="610">
        <f>IF('基本情報入力シート'!M42="","",'基本情報入力シート'!M42)</f>
      </c>
      <c r="M21" s="610">
        <f>IF('基本情報入力シート'!R42="","",'基本情報入力シート'!R42)</f>
      </c>
      <c r="N21" s="610">
        <f>IF('基本情報入力シート'!W42="","",'基本情報入力シート'!W42)</f>
      </c>
      <c r="O21" s="605">
        <f>IF('基本情報入力シート'!X42="","",'基本情報入力シート'!X42)</f>
      </c>
      <c r="P21" s="611">
        <f>IF('基本情報入力シート'!Y42="","",'基本情報入力シート'!Y42)</f>
      </c>
      <c r="Q21" s="612">
        <f>IF('基本情報入力シート'!Z42="","",'基本情報入力シート'!Z42)</f>
      </c>
      <c r="R21" s="639">
        <f>IF('基本情報入力シート'!AA42="","",'基本情報入力シート'!AA42)</f>
      </c>
      <c r="S21" s="640"/>
      <c r="T21" s="641"/>
      <c r="U21" s="642">
        <f>IF(P21="","",VLOOKUP(P21,'数式用'!$A$5:$I$28,MATCH(T21,'数式用'!$H$4:$I$4,0)+7,0))</f>
      </c>
      <c r="V21" s="643"/>
      <c r="W21" s="159" t="s">
        <v>277</v>
      </c>
      <c r="X21" s="644"/>
      <c r="Y21" s="156" t="s">
        <v>278</v>
      </c>
      <c r="Z21" s="644"/>
      <c r="AA21" s="370" t="s">
        <v>279</v>
      </c>
      <c r="AB21" s="644"/>
      <c r="AC21" s="156" t="s">
        <v>278</v>
      </c>
      <c r="AD21" s="644"/>
      <c r="AE21" s="156" t="s">
        <v>280</v>
      </c>
      <c r="AF21" s="619" t="s">
        <v>281</v>
      </c>
      <c r="AG21" s="620">
        <f t="shared" si="4"/>
      </c>
      <c r="AH21" s="621" t="s">
        <v>282</v>
      </c>
      <c r="AI21" s="622">
        <f t="shared" si="0"/>
      </c>
      <c r="AK21" s="168" t="str">
        <f t="shared" si="5"/>
        <v>○</v>
      </c>
      <c r="AL21" s="169">
        <f t="shared" si="6"/>
      </c>
      <c r="AM21" s="170"/>
      <c r="AN21" s="170"/>
      <c r="AO21" s="170"/>
      <c r="AP21" s="170"/>
      <c r="AQ21" s="170"/>
      <c r="AR21" s="170"/>
      <c r="AS21" s="170"/>
      <c r="AT21" s="170"/>
      <c r="AU21" s="645"/>
    </row>
    <row r="22" spans="1:47" ht="33" customHeight="1" thickBot="1">
      <c r="A22" s="605">
        <f t="shared" si="3"/>
        <v>11</v>
      </c>
      <c r="B22" s="606">
        <f>IF('基本情報入力シート'!C43="","",'基本情報入力シート'!C43)</f>
      </c>
      <c r="C22" s="607">
        <f>IF('基本情報入力シート'!D43="","",'基本情報入力シート'!D43)</f>
      </c>
      <c r="D22" s="608">
        <f>IF('基本情報入力シート'!E43="","",'基本情報入力シート'!E43)</f>
      </c>
      <c r="E22" s="608">
        <f>IF('基本情報入力シート'!F43="","",'基本情報入力シート'!F43)</f>
      </c>
      <c r="F22" s="608">
        <f>IF('基本情報入力シート'!G43="","",'基本情報入力シート'!G43)</f>
      </c>
      <c r="G22" s="608">
        <f>IF('基本情報入力シート'!H43="","",'基本情報入力シート'!H43)</f>
      </c>
      <c r="H22" s="608">
        <f>IF('基本情報入力シート'!I43="","",'基本情報入力シート'!I43)</f>
      </c>
      <c r="I22" s="608">
        <f>IF('基本情報入力シート'!J43="","",'基本情報入力シート'!J43)</f>
      </c>
      <c r="J22" s="608">
        <f>IF('基本情報入力シート'!K43="","",'基本情報入力シート'!K43)</f>
      </c>
      <c r="K22" s="609">
        <f>IF('基本情報入力シート'!L43="","",'基本情報入力シート'!L43)</f>
      </c>
      <c r="L22" s="610">
        <f>IF('基本情報入力シート'!M43="","",'基本情報入力シート'!M43)</f>
      </c>
      <c r="M22" s="610">
        <f>IF('基本情報入力シート'!R43="","",'基本情報入力シート'!R43)</f>
      </c>
      <c r="N22" s="610">
        <f>IF('基本情報入力シート'!W43="","",'基本情報入力シート'!W43)</f>
      </c>
      <c r="O22" s="605">
        <f>IF('基本情報入力シート'!X43="","",'基本情報入力シート'!X43)</f>
      </c>
      <c r="P22" s="611">
        <f>IF('基本情報入力シート'!Y43="","",'基本情報入力シート'!Y43)</f>
      </c>
      <c r="Q22" s="612">
        <f>IF('基本情報入力シート'!Z43="","",'基本情報入力シート'!Z43)</f>
      </c>
      <c r="R22" s="639">
        <f>IF('基本情報入力シート'!AA43="","",'基本情報入力シート'!AA43)</f>
      </c>
      <c r="S22" s="640"/>
      <c r="T22" s="641"/>
      <c r="U22" s="642">
        <f>IF(P22="","",VLOOKUP(P22,'数式用'!$A$5:$I$28,MATCH(T22,'数式用'!$H$4:$I$4,0)+7,0))</f>
      </c>
      <c r="V22" s="643"/>
      <c r="W22" s="159" t="s">
        <v>277</v>
      </c>
      <c r="X22" s="644"/>
      <c r="Y22" s="156" t="s">
        <v>278</v>
      </c>
      <c r="Z22" s="644"/>
      <c r="AA22" s="370" t="s">
        <v>279</v>
      </c>
      <c r="AB22" s="644"/>
      <c r="AC22" s="156" t="s">
        <v>278</v>
      </c>
      <c r="AD22" s="644"/>
      <c r="AE22" s="156" t="s">
        <v>280</v>
      </c>
      <c r="AF22" s="619" t="s">
        <v>281</v>
      </c>
      <c r="AG22" s="620">
        <f t="shared" si="4"/>
      </c>
      <c r="AH22" s="621" t="s">
        <v>282</v>
      </c>
      <c r="AI22" s="622">
        <f t="shared" si="0"/>
      </c>
      <c r="AK22" s="168" t="str">
        <f t="shared" si="5"/>
        <v>○</v>
      </c>
      <c r="AL22" s="169">
        <f t="shared" si="6"/>
      </c>
      <c r="AM22" s="170"/>
      <c r="AN22" s="170"/>
      <c r="AO22" s="170"/>
      <c r="AP22" s="170"/>
      <c r="AQ22" s="170"/>
      <c r="AR22" s="170"/>
      <c r="AS22" s="170"/>
      <c r="AT22" s="170"/>
      <c r="AU22" s="645"/>
    </row>
    <row r="23" spans="1:47" ht="33" customHeight="1" thickBot="1">
      <c r="A23" s="605">
        <f t="shared" si="3"/>
        <v>12</v>
      </c>
      <c r="B23" s="606">
        <f>IF('基本情報入力シート'!C44="","",'基本情報入力シート'!C44)</f>
      </c>
      <c r="C23" s="607">
        <f>IF('基本情報入力シート'!D44="","",'基本情報入力シート'!D44)</f>
      </c>
      <c r="D23" s="608">
        <f>IF('基本情報入力シート'!E44="","",'基本情報入力シート'!E44)</f>
      </c>
      <c r="E23" s="608">
        <f>IF('基本情報入力シート'!F44="","",'基本情報入力シート'!F44)</f>
      </c>
      <c r="F23" s="608">
        <f>IF('基本情報入力シート'!G44="","",'基本情報入力シート'!G44)</f>
      </c>
      <c r="G23" s="608">
        <f>IF('基本情報入力シート'!H44="","",'基本情報入力シート'!H44)</f>
      </c>
      <c r="H23" s="608">
        <f>IF('基本情報入力シート'!I44="","",'基本情報入力シート'!I44)</f>
      </c>
      <c r="I23" s="608">
        <f>IF('基本情報入力シート'!J44="","",'基本情報入力シート'!J44)</f>
      </c>
      <c r="J23" s="608">
        <f>IF('基本情報入力シート'!K44="","",'基本情報入力シート'!K44)</f>
      </c>
      <c r="K23" s="609">
        <f>IF('基本情報入力シート'!L44="","",'基本情報入力シート'!L44)</f>
      </c>
      <c r="L23" s="610">
        <f>IF('基本情報入力シート'!M44="","",'基本情報入力シート'!M44)</f>
      </c>
      <c r="M23" s="610">
        <f>IF('基本情報入力シート'!R44="","",'基本情報入力シート'!R44)</f>
      </c>
      <c r="N23" s="610">
        <f>IF('基本情報入力シート'!W44="","",'基本情報入力シート'!W44)</f>
      </c>
      <c r="O23" s="605">
        <f>IF('基本情報入力シート'!X44="","",'基本情報入力シート'!X44)</f>
      </c>
      <c r="P23" s="611">
        <f>IF('基本情報入力シート'!Y44="","",'基本情報入力シート'!Y44)</f>
      </c>
      <c r="Q23" s="612">
        <f>IF('基本情報入力シート'!Z44="","",'基本情報入力シート'!Z44)</f>
      </c>
      <c r="R23" s="639">
        <f>IF('基本情報入力シート'!AA44="","",'基本情報入力シート'!AA44)</f>
      </c>
      <c r="S23" s="640"/>
      <c r="T23" s="641"/>
      <c r="U23" s="642">
        <f>IF(P23="","",VLOOKUP(P23,'数式用'!$A$5:$I$28,MATCH(T23,'数式用'!$H$4:$I$4,0)+7,0))</f>
      </c>
      <c r="V23" s="643"/>
      <c r="W23" s="159" t="s">
        <v>277</v>
      </c>
      <c r="X23" s="644"/>
      <c r="Y23" s="156" t="s">
        <v>278</v>
      </c>
      <c r="Z23" s="644"/>
      <c r="AA23" s="370" t="s">
        <v>279</v>
      </c>
      <c r="AB23" s="644"/>
      <c r="AC23" s="156" t="s">
        <v>278</v>
      </c>
      <c r="AD23" s="644"/>
      <c r="AE23" s="156" t="s">
        <v>280</v>
      </c>
      <c r="AF23" s="619" t="s">
        <v>281</v>
      </c>
      <c r="AG23" s="620">
        <f t="shared" si="4"/>
      </c>
      <c r="AH23" s="621" t="s">
        <v>282</v>
      </c>
      <c r="AI23" s="622">
        <f t="shared" si="0"/>
      </c>
      <c r="AK23" s="168" t="str">
        <f t="shared" si="5"/>
        <v>○</v>
      </c>
      <c r="AL23" s="169">
        <f t="shared" si="6"/>
      </c>
      <c r="AM23" s="170"/>
      <c r="AN23" s="170"/>
      <c r="AO23" s="170"/>
      <c r="AP23" s="170"/>
      <c r="AQ23" s="170"/>
      <c r="AR23" s="170"/>
      <c r="AS23" s="170"/>
      <c r="AT23" s="170"/>
      <c r="AU23" s="645"/>
    </row>
    <row r="24" spans="1:47" ht="33" customHeight="1" thickBot="1">
      <c r="A24" s="605">
        <f t="shared" si="3"/>
        <v>13</v>
      </c>
      <c r="B24" s="606">
        <f>IF('基本情報入力シート'!C45="","",'基本情報入力シート'!C45)</f>
      </c>
      <c r="C24" s="607">
        <f>IF('基本情報入力シート'!D45="","",'基本情報入力シート'!D45)</f>
      </c>
      <c r="D24" s="608">
        <f>IF('基本情報入力シート'!E45="","",'基本情報入力シート'!E45)</f>
      </c>
      <c r="E24" s="608">
        <f>IF('基本情報入力シート'!F45="","",'基本情報入力シート'!F45)</f>
      </c>
      <c r="F24" s="608">
        <f>IF('基本情報入力シート'!G45="","",'基本情報入力シート'!G45)</f>
      </c>
      <c r="G24" s="608">
        <f>IF('基本情報入力シート'!H45="","",'基本情報入力シート'!H45)</f>
      </c>
      <c r="H24" s="608">
        <f>IF('基本情報入力シート'!I45="","",'基本情報入力シート'!I45)</f>
      </c>
      <c r="I24" s="608">
        <f>IF('基本情報入力シート'!J45="","",'基本情報入力シート'!J45)</f>
      </c>
      <c r="J24" s="608">
        <f>IF('基本情報入力シート'!K45="","",'基本情報入力シート'!K45)</f>
      </c>
      <c r="K24" s="609">
        <f>IF('基本情報入力シート'!L45="","",'基本情報入力シート'!L45)</f>
      </c>
      <c r="L24" s="610">
        <f>IF('基本情報入力シート'!M45="","",'基本情報入力シート'!M45)</f>
      </c>
      <c r="M24" s="610">
        <f>IF('基本情報入力シート'!R45="","",'基本情報入力シート'!R45)</f>
      </c>
      <c r="N24" s="610">
        <f>IF('基本情報入力シート'!W45="","",'基本情報入力シート'!W45)</f>
      </c>
      <c r="O24" s="605">
        <f>IF('基本情報入力シート'!X45="","",'基本情報入力シート'!X45)</f>
      </c>
      <c r="P24" s="611">
        <f>IF('基本情報入力シート'!Y45="","",'基本情報入力シート'!Y45)</f>
      </c>
      <c r="Q24" s="612">
        <f>IF('基本情報入力シート'!Z45="","",'基本情報入力シート'!Z45)</f>
      </c>
      <c r="R24" s="639">
        <f>IF('基本情報入力シート'!AA45="","",'基本情報入力シート'!AA45)</f>
      </c>
      <c r="S24" s="640"/>
      <c r="T24" s="641"/>
      <c r="U24" s="642">
        <f>IF(P24="","",VLOOKUP(P24,'数式用'!$A$5:$I$28,MATCH(T24,'数式用'!$H$4:$I$4,0)+7,0))</f>
      </c>
      <c r="V24" s="643"/>
      <c r="W24" s="159" t="s">
        <v>277</v>
      </c>
      <c r="X24" s="644"/>
      <c r="Y24" s="156" t="s">
        <v>278</v>
      </c>
      <c r="Z24" s="644"/>
      <c r="AA24" s="370" t="s">
        <v>279</v>
      </c>
      <c r="AB24" s="644"/>
      <c r="AC24" s="156" t="s">
        <v>278</v>
      </c>
      <c r="AD24" s="644"/>
      <c r="AE24" s="156" t="s">
        <v>280</v>
      </c>
      <c r="AF24" s="619" t="s">
        <v>281</v>
      </c>
      <c r="AG24" s="620">
        <f t="shared" si="4"/>
      </c>
      <c r="AH24" s="621" t="s">
        <v>282</v>
      </c>
      <c r="AI24" s="622">
        <f t="shared" si="0"/>
      </c>
      <c r="AK24" s="168" t="str">
        <f t="shared" si="5"/>
        <v>○</v>
      </c>
      <c r="AL24" s="169">
        <f t="shared" si="6"/>
      </c>
      <c r="AM24" s="170"/>
      <c r="AN24" s="170"/>
      <c r="AO24" s="170"/>
      <c r="AP24" s="170"/>
      <c r="AQ24" s="170"/>
      <c r="AR24" s="170"/>
      <c r="AS24" s="170"/>
      <c r="AT24" s="170"/>
      <c r="AU24" s="645"/>
    </row>
    <row r="25" spans="1:47" ht="33" customHeight="1" thickBot="1">
      <c r="A25" s="605">
        <f t="shared" si="3"/>
        <v>14</v>
      </c>
      <c r="B25" s="606">
        <f>IF('基本情報入力シート'!C46="","",'基本情報入力シート'!C46)</f>
      </c>
      <c r="C25" s="607">
        <f>IF('基本情報入力シート'!D46="","",'基本情報入力シート'!D46)</f>
      </c>
      <c r="D25" s="608">
        <f>IF('基本情報入力シート'!E46="","",'基本情報入力シート'!E46)</f>
      </c>
      <c r="E25" s="608">
        <f>IF('基本情報入力シート'!F46="","",'基本情報入力シート'!F46)</f>
      </c>
      <c r="F25" s="608">
        <f>IF('基本情報入力シート'!G46="","",'基本情報入力シート'!G46)</f>
      </c>
      <c r="G25" s="608">
        <f>IF('基本情報入力シート'!H46="","",'基本情報入力シート'!H46)</f>
      </c>
      <c r="H25" s="608">
        <f>IF('基本情報入力シート'!I46="","",'基本情報入力シート'!I46)</f>
      </c>
      <c r="I25" s="608">
        <f>IF('基本情報入力シート'!J46="","",'基本情報入力シート'!J46)</f>
      </c>
      <c r="J25" s="608">
        <f>IF('基本情報入力シート'!K46="","",'基本情報入力シート'!K46)</f>
      </c>
      <c r="K25" s="609">
        <f>IF('基本情報入力シート'!L46="","",'基本情報入力シート'!L46)</f>
      </c>
      <c r="L25" s="610">
        <f>IF('基本情報入力シート'!M46="","",'基本情報入力シート'!M46)</f>
      </c>
      <c r="M25" s="610">
        <f>IF('基本情報入力シート'!R46="","",'基本情報入力シート'!R46)</f>
      </c>
      <c r="N25" s="610">
        <f>IF('基本情報入力シート'!W46="","",'基本情報入力シート'!W46)</f>
      </c>
      <c r="O25" s="605">
        <f>IF('基本情報入力シート'!X46="","",'基本情報入力シート'!X46)</f>
      </c>
      <c r="P25" s="611">
        <f>IF('基本情報入力シート'!Y46="","",'基本情報入力シート'!Y46)</f>
      </c>
      <c r="Q25" s="612">
        <f>IF('基本情報入力シート'!Z46="","",'基本情報入力シート'!Z46)</f>
      </c>
      <c r="R25" s="639">
        <f>IF('基本情報入力シート'!AA46="","",'基本情報入力シート'!AA46)</f>
      </c>
      <c r="S25" s="640"/>
      <c r="T25" s="641"/>
      <c r="U25" s="642">
        <f>IF(P25="","",VLOOKUP(P25,'数式用'!$A$5:$I$28,MATCH(T25,'数式用'!$H$4:$I$4,0)+7,0))</f>
      </c>
      <c r="V25" s="643"/>
      <c r="W25" s="159" t="s">
        <v>277</v>
      </c>
      <c r="X25" s="644"/>
      <c r="Y25" s="156" t="s">
        <v>278</v>
      </c>
      <c r="Z25" s="644"/>
      <c r="AA25" s="370" t="s">
        <v>279</v>
      </c>
      <c r="AB25" s="644"/>
      <c r="AC25" s="156" t="s">
        <v>278</v>
      </c>
      <c r="AD25" s="644"/>
      <c r="AE25" s="156" t="s">
        <v>280</v>
      </c>
      <c r="AF25" s="619" t="s">
        <v>281</v>
      </c>
      <c r="AG25" s="620">
        <f t="shared" si="4"/>
      </c>
      <c r="AH25" s="621" t="s">
        <v>282</v>
      </c>
      <c r="AI25" s="622">
        <f t="shared" si="0"/>
      </c>
      <c r="AK25" s="168" t="str">
        <f t="shared" si="5"/>
        <v>○</v>
      </c>
      <c r="AL25" s="169">
        <f t="shared" si="6"/>
      </c>
      <c r="AM25" s="170"/>
      <c r="AN25" s="170"/>
      <c r="AO25" s="170"/>
      <c r="AP25" s="170"/>
      <c r="AQ25" s="170"/>
      <c r="AR25" s="170"/>
      <c r="AS25" s="170"/>
      <c r="AT25" s="170"/>
      <c r="AU25" s="645"/>
    </row>
    <row r="26" spans="1:47" ht="33" customHeight="1" thickBot="1">
      <c r="A26" s="605">
        <f t="shared" si="3"/>
        <v>15</v>
      </c>
      <c r="B26" s="606">
        <f>IF('基本情報入力シート'!C47="","",'基本情報入力シート'!C47)</f>
      </c>
      <c r="C26" s="607">
        <f>IF('基本情報入力シート'!D47="","",'基本情報入力シート'!D47)</f>
      </c>
      <c r="D26" s="608">
        <f>IF('基本情報入力シート'!E47="","",'基本情報入力シート'!E47)</f>
      </c>
      <c r="E26" s="608">
        <f>IF('基本情報入力シート'!F47="","",'基本情報入力シート'!F47)</f>
      </c>
      <c r="F26" s="608">
        <f>IF('基本情報入力シート'!G47="","",'基本情報入力シート'!G47)</f>
      </c>
      <c r="G26" s="608">
        <f>IF('基本情報入力シート'!H47="","",'基本情報入力シート'!H47)</f>
      </c>
      <c r="H26" s="608">
        <f>IF('基本情報入力シート'!I47="","",'基本情報入力シート'!I47)</f>
      </c>
      <c r="I26" s="608">
        <f>IF('基本情報入力シート'!J47="","",'基本情報入力シート'!J47)</f>
      </c>
      <c r="J26" s="608">
        <f>IF('基本情報入力シート'!K47="","",'基本情報入力シート'!K47)</f>
      </c>
      <c r="K26" s="609">
        <f>IF('基本情報入力シート'!L47="","",'基本情報入力シート'!L47)</f>
      </c>
      <c r="L26" s="610">
        <f>IF('基本情報入力シート'!M47="","",'基本情報入力シート'!M47)</f>
      </c>
      <c r="M26" s="610">
        <f>IF('基本情報入力シート'!R47="","",'基本情報入力シート'!R47)</f>
      </c>
      <c r="N26" s="610">
        <f>IF('基本情報入力シート'!W47="","",'基本情報入力シート'!W47)</f>
      </c>
      <c r="O26" s="605">
        <f>IF('基本情報入力シート'!X47="","",'基本情報入力シート'!X47)</f>
      </c>
      <c r="P26" s="611">
        <f>IF('基本情報入力シート'!Y47="","",'基本情報入力シート'!Y47)</f>
      </c>
      <c r="Q26" s="612">
        <f>IF('基本情報入力シート'!Z47="","",'基本情報入力シート'!Z47)</f>
      </c>
      <c r="R26" s="639">
        <f>IF('基本情報入力シート'!AA47="","",'基本情報入力シート'!AA47)</f>
      </c>
      <c r="S26" s="640"/>
      <c r="T26" s="641"/>
      <c r="U26" s="642">
        <f>IF(P26="","",VLOOKUP(P26,'数式用'!$A$5:$I$28,MATCH(T26,'数式用'!$H$4:$I$4,0)+7,0))</f>
      </c>
      <c r="V26" s="643"/>
      <c r="W26" s="159" t="s">
        <v>277</v>
      </c>
      <c r="X26" s="644"/>
      <c r="Y26" s="156" t="s">
        <v>278</v>
      </c>
      <c r="Z26" s="644"/>
      <c r="AA26" s="370" t="s">
        <v>279</v>
      </c>
      <c r="AB26" s="644"/>
      <c r="AC26" s="156" t="s">
        <v>278</v>
      </c>
      <c r="AD26" s="644"/>
      <c r="AE26" s="156" t="s">
        <v>280</v>
      </c>
      <c r="AF26" s="619" t="s">
        <v>281</v>
      </c>
      <c r="AG26" s="620">
        <f t="shared" si="4"/>
      </c>
      <c r="AH26" s="621" t="s">
        <v>282</v>
      </c>
      <c r="AI26" s="622">
        <f t="shared" si="0"/>
      </c>
      <c r="AK26" s="168" t="str">
        <f t="shared" si="5"/>
        <v>○</v>
      </c>
      <c r="AL26" s="169">
        <f t="shared" si="6"/>
      </c>
      <c r="AM26" s="170"/>
      <c r="AN26" s="170"/>
      <c r="AO26" s="170"/>
      <c r="AP26" s="170"/>
      <c r="AQ26" s="170"/>
      <c r="AR26" s="170"/>
      <c r="AS26" s="170"/>
      <c r="AT26" s="170"/>
      <c r="AU26" s="645"/>
    </row>
    <row r="27" spans="1:47" ht="33" customHeight="1" thickBot="1">
      <c r="A27" s="605">
        <f t="shared" si="3"/>
        <v>16</v>
      </c>
      <c r="B27" s="606">
        <f>IF('基本情報入力シート'!C48="","",'基本情報入力シート'!C48)</f>
      </c>
      <c r="C27" s="607">
        <f>IF('基本情報入力シート'!D48="","",'基本情報入力シート'!D48)</f>
      </c>
      <c r="D27" s="608">
        <f>IF('基本情報入力シート'!E48="","",'基本情報入力シート'!E48)</f>
      </c>
      <c r="E27" s="608">
        <f>IF('基本情報入力シート'!F48="","",'基本情報入力シート'!F48)</f>
      </c>
      <c r="F27" s="608">
        <f>IF('基本情報入力シート'!G48="","",'基本情報入力シート'!G48)</f>
      </c>
      <c r="G27" s="608">
        <f>IF('基本情報入力シート'!H48="","",'基本情報入力シート'!H48)</f>
      </c>
      <c r="H27" s="608">
        <f>IF('基本情報入力シート'!I48="","",'基本情報入力シート'!I48)</f>
      </c>
      <c r="I27" s="608">
        <f>IF('基本情報入力シート'!J48="","",'基本情報入力シート'!J48)</f>
      </c>
      <c r="J27" s="608">
        <f>IF('基本情報入力シート'!K48="","",'基本情報入力シート'!K48)</f>
      </c>
      <c r="K27" s="609">
        <f>IF('基本情報入力シート'!L48="","",'基本情報入力シート'!L48)</f>
      </c>
      <c r="L27" s="610">
        <f>IF('基本情報入力シート'!M48="","",'基本情報入力シート'!M48)</f>
      </c>
      <c r="M27" s="610">
        <f>IF('基本情報入力シート'!R48="","",'基本情報入力シート'!R48)</f>
      </c>
      <c r="N27" s="610">
        <f>IF('基本情報入力シート'!W48="","",'基本情報入力シート'!W48)</f>
      </c>
      <c r="O27" s="605">
        <f>IF('基本情報入力シート'!X48="","",'基本情報入力シート'!X48)</f>
      </c>
      <c r="P27" s="611">
        <f>IF('基本情報入力シート'!Y48="","",'基本情報入力シート'!Y48)</f>
      </c>
      <c r="Q27" s="612">
        <f>IF('基本情報入力シート'!Z48="","",'基本情報入力シート'!Z48)</f>
      </c>
      <c r="R27" s="639">
        <f>IF('基本情報入力シート'!AA48="","",'基本情報入力シート'!AA48)</f>
      </c>
      <c r="S27" s="640"/>
      <c r="T27" s="641"/>
      <c r="U27" s="642">
        <f>IF(P27="","",VLOOKUP(P27,'数式用'!$A$5:$I$28,MATCH(T27,'数式用'!$H$4:$I$4,0)+7,0))</f>
      </c>
      <c r="V27" s="643"/>
      <c r="W27" s="159" t="s">
        <v>277</v>
      </c>
      <c r="X27" s="644"/>
      <c r="Y27" s="156" t="s">
        <v>278</v>
      </c>
      <c r="Z27" s="644"/>
      <c r="AA27" s="370" t="s">
        <v>279</v>
      </c>
      <c r="AB27" s="644"/>
      <c r="AC27" s="156" t="s">
        <v>278</v>
      </c>
      <c r="AD27" s="644"/>
      <c r="AE27" s="156" t="s">
        <v>280</v>
      </c>
      <c r="AF27" s="619" t="s">
        <v>281</v>
      </c>
      <c r="AG27" s="620">
        <f t="shared" si="4"/>
      </c>
      <c r="AH27" s="621" t="s">
        <v>282</v>
      </c>
      <c r="AI27" s="622">
        <f t="shared" si="0"/>
      </c>
      <c r="AK27" s="168" t="str">
        <f t="shared" si="5"/>
        <v>○</v>
      </c>
      <c r="AL27" s="169">
        <f t="shared" si="6"/>
      </c>
      <c r="AM27" s="170"/>
      <c r="AN27" s="170"/>
      <c r="AO27" s="170"/>
      <c r="AP27" s="170"/>
      <c r="AQ27" s="170"/>
      <c r="AR27" s="170"/>
      <c r="AS27" s="170"/>
      <c r="AT27" s="170"/>
      <c r="AU27" s="645"/>
    </row>
    <row r="28" spans="1:47" ht="33" customHeight="1" thickBot="1">
      <c r="A28" s="605">
        <f t="shared" si="3"/>
        <v>17</v>
      </c>
      <c r="B28" s="606">
        <f>IF('基本情報入力シート'!C49="","",'基本情報入力シート'!C49)</f>
      </c>
      <c r="C28" s="607">
        <f>IF('基本情報入力シート'!D49="","",'基本情報入力シート'!D49)</f>
      </c>
      <c r="D28" s="608">
        <f>IF('基本情報入力シート'!E49="","",'基本情報入力シート'!E49)</f>
      </c>
      <c r="E28" s="608">
        <f>IF('基本情報入力シート'!F49="","",'基本情報入力シート'!F49)</f>
      </c>
      <c r="F28" s="608">
        <f>IF('基本情報入力シート'!G49="","",'基本情報入力シート'!G49)</f>
      </c>
      <c r="G28" s="608">
        <f>IF('基本情報入力シート'!H49="","",'基本情報入力シート'!H49)</f>
      </c>
      <c r="H28" s="608">
        <f>IF('基本情報入力シート'!I49="","",'基本情報入力シート'!I49)</f>
      </c>
      <c r="I28" s="608">
        <f>IF('基本情報入力シート'!J49="","",'基本情報入力シート'!J49)</f>
      </c>
      <c r="J28" s="608">
        <f>IF('基本情報入力シート'!K49="","",'基本情報入力シート'!K49)</f>
      </c>
      <c r="K28" s="609">
        <f>IF('基本情報入力シート'!L49="","",'基本情報入力シート'!L49)</f>
      </c>
      <c r="L28" s="610">
        <f>IF('基本情報入力シート'!M49="","",'基本情報入力シート'!M49)</f>
      </c>
      <c r="M28" s="610">
        <f>IF('基本情報入力シート'!R49="","",'基本情報入力シート'!R49)</f>
      </c>
      <c r="N28" s="610">
        <f>IF('基本情報入力シート'!W49="","",'基本情報入力シート'!W49)</f>
      </c>
      <c r="O28" s="605">
        <f>IF('基本情報入力シート'!X49="","",'基本情報入力シート'!X49)</f>
      </c>
      <c r="P28" s="611">
        <f>IF('基本情報入力シート'!Y49="","",'基本情報入力シート'!Y49)</f>
      </c>
      <c r="Q28" s="612">
        <f>IF('基本情報入力シート'!Z49="","",'基本情報入力シート'!Z49)</f>
      </c>
      <c r="R28" s="639">
        <f>IF('基本情報入力シート'!AA49="","",'基本情報入力シート'!AA49)</f>
      </c>
      <c r="S28" s="640"/>
      <c r="T28" s="641"/>
      <c r="U28" s="642">
        <f>IF(P28="","",VLOOKUP(P28,'数式用'!$A$5:$I$28,MATCH(T28,'数式用'!$H$4:$I$4,0)+7,0))</f>
      </c>
      <c r="V28" s="643"/>
      <c r="W28" s="159" t="s">
        <v>277</v>
      </c>
      <c r="X28" s="644"/>
      <c r="Y28" s="156" t="s">
        <v>278</v>
      </c>
      <c r="Z28" s="644"/>
      <c r="AA28" s="370" t="s">
        <v>279</v>
      </c>
      <c r="AB28" s="644"/>
      <c r="AC28" s="156" t="s">
        <v>278</v>
      </c>
      <c r="AD28" s="644"/>
      <c r="AE28" s="156" t="s">
        <v>280</v>
      </c>
      <c r="AF28" s="619" t="s">
        <v>281</v>
      </c>
      <c r="AG28" s="620">
        <f t="shared" si="4"/>
      </c>
      <c r="AH28" s="621" t="s">
        <v>282</v>
      </c>
      <c r="AI28" s="622">
        <f t="shared" si="0"/>
      </c>
      <c r="AK28" s="168" t="str">
        <f t="shared" si="5"/>
        <v>○</v>
      </c>
      <c r="AL28" s="169">
        <f t="shared" si="6"/>
      </c>
      <c r="AM28" s="170"/>
      <c r="AN28" s="170"/>
      <c r="AO28" s="170"/>
      <c r="AP28" s="170"/>
      <c r="AQ28" s="170"/>
      <c r="AR28" s="170"/>
      <c r="AS28" s="170"/>
      <c r="AT28" s="170"/>
      <c r="AU28" s="645"/>
    </row>
    <row r="29" spans="1:47" ht="33" customHeight="1" thickBot="1">
      <c r="A29" s="605">
        <f t="shared" si="3"/>
        <v>18</v>
      </c>
      <c r="B29" s="606">
        <f>IF('基本情報入力シート'!C50="","",'基本情報入力シート'!C50)</f>
      </c>
      <c r="C29" s="607">
        <f>IF('基本情報入力シート'!D50="","",'基本情報入力シート'!D50)</f>
      </c>
      <c r="D29" s="608">
        <f>IF('基本情報入力シート'!E50="","",'基本情報入力シート'!E50)</f>
      </c>
      <c r="E29" s="608">
        <f>IF('基本情報入力シート'!F50="","",'基本情報入力シート'!F50)</f>
      </c>
      <c r="F29" s="608">
        <f>IF('基本情報入力シート'!G50="","",'基本情報入力シート'!G50)</f>
      </c>
      <c r="G29" s="608">
        <f>IF('基本情報入力シート'!H50="","",'基本情報入力シート'!H50)</f>
      </c>
      <c r="H29" s="608">
        <f>IF('基本情報入力シート'!I50="","",'基本情報入力シート'!I50)</f>
      </c>
      <c r="I29" s="608">
        <f>IF('基本情報入力シート'!J50="","",'基本情報入力シート'!J50)</f>
      </c>
      <c r="J29" s="608">
        <f>IF('基本情報入力シート'!K50="","",'基本情報入力シート'!K50)</f>
      </c>
      <c r="K29" s="609">
        <f>IF('基本情報入力シート'!L50="","",'基本情報入力シート'!L50)</f>
      </c>
      <c r="L29" s="610">
        <f>IF('基本情報入力シート'!M50="","",'基本情報入力シート'!M50)</f>
      </c>
      <c r="M29" s="610">
        <f>IF('基本情報入力シート'!R50="","",'基本情報入力シート'!R50)</f>
      </c>
      <c r="N29" s="610">
        <f>IF('基本情報入力シート'!W50="","",'基本情報入力シート'!W50)</f>
      </c>
      <c r="O29" s="605">
        <f>IF('基本情報入力シート'!X50="","",'基本情報入力シート'!X50)</f>
      </c>
      <c r="P29" s="611">
        <f>IF('基本情報入力シート'!Y50="","",'基本情報入力シート'!Y50)</f>
      </c>
      <c r="Q29" s="612">
        <f>IF('基本情報入力シート'!Z50="","",'基本情報入力シート'!Z50)</f>
      </c>
      <c r="R29" s="639">
        <f>IF('基本情報入力シート'!AA50="","",'基本情報入力シート'!AA50)</f>
      </c>
      <c r="S29" s="640"/>
      <c r="T29" s="641"/>
      <c r="U29" s="642">
        <f>IF(P29="","",VLOOKUP(P29,'数式用'!$A$5:$I$28,MATCH(T29,'数式用'!$H$4:$I$4,0)+7,0))</f>
      </c>
      <c r="V29" s="643"/>
      <c r="W29" s="159" t="s">
        <v>277</v>
      </c>
      <c r="X29" s="644"/>
      <c r="Y29" s="156" t="s">
        <v>278</v>
      </c>
      <c r="Z29" s="644"/>
      <c r="AA29" s="370" t="s">
        <v>279</v>
      </c>
      <c r="AB29" s="644"/>
      <c r="AC29" s="156" t="s">
        <v>278</v>
      </c>
      <c r="AD29" s="644"/>
      <c r="AE29" s="156" t="s">
        <v>280</v>
      </c>
      <c r="AF29" s="619" t="s">
        <v>281</v>
      </c>
      <c r="AG29" s="620">
        <f t="shared" si="4"/>
      </c>
      <c r="AH29" s="621" t="s">
        <v>282</v>
      </c>
      <c r="AI29" s="622">
        <f t="shared" si="0"/>
      </c>
      <c r="AK29" s="168" t="str">
        <f t="shared" si="5"/>
        <v>○</v>
      </c>
      <c r="AL29" s="169">
        <f t="shared" si="6"/>
      </c>
      <c r="AM29" s="170"/>
      <c r="AN29" s="170"/>
      <c r="AO29" s="170"/>
      <c r="AP29" s="170"/>
      <c r="AQ29" s="170"/>
      <c r="AR29" s="170"/>
      <c r="AS29" s="170"/>
      <c r="AT29" s="170"/>
      <c r="AU29" s="645"/>
    </row>
    <row r="30" spans="1:47" ht="33" customHeight="1" thickBot="1">
      <c r="A30" s="605">
        <f t="shared" si="3"/>
        <v>19</v>
      </c>
      <c r="B30" s="606">
        <f>IF('基本情報入力シート'!C51="","",'基本情報入力シート'!C51)</f>
      </c>
      <c r="C30" s="607">
        <f>IF('基本情報入力シート'!D51="","",'基本情報入力シート'!D51)</f>
      </c>
      <c r="D30" s="608">
        <f>IF('基本情報入力シート'!E51="","",'基本情報入力シート'!E51)</f>
      </c>
      <c r="E30" s="608">
        <f>IF('基本情報入力シート'!F51="","",'基本情報入力シート'!F51)</f>
      </c>
      <c r="F30" s="608">
        <f>IF('基本情報入力シート'!G51="","",'基本情報入力シート'!G51)</f>
      </c>
      <c r="G30" s="608">
        <f>IF('基本情報入力シート'!H51="","",'基本情報入力シート'!H51)</f>
      </c>
      <c r="H30" s="608">
        <f>IF('基本情報入力シート'!I51="","",'基本情報入力シート'!I51)</f>
      </c>
      <c r="I30" s="608">
        <f>IF('基本情報入力シート'!J51="","",'基本情報入力シート'!J51)</f>
      </c>
      <c r="J30" s="608">
        <f>IF('基本情報入力シート'!K51="","",'基本情報入力シート'!K51)</f>
      </c>
      <c r="K30" s="609">
        <f>IF('基本情報入力シート'!L51="","",'基本情報入力シート'!L51)</f>
      </c>
      <c r="L30" s="610">
        <f>IF('基本情報入力シート'!M51="","",'基本情報入力シート'!M51)</f>
      </c>
      <c r="M30" s="610">
        <f>IF('基本情報入力シート'!R51="","",'基本情報入力シート'!R51)</f>
      </c>
      <c r="N30" s="610">
        <f>IF('基本情報入力シート'!W51="","",'基本情報入力シート'!W51)</f>
      </c>
      <c r="O30" s="605">
        <f>IF('基本情報入力シート'!X51="","",'基本情報入力シート'!X51)</f>
      </c>
      <c r="P30" s="611">
        <f>IF('基本情報入力シート'!Y51="","",'基本情報入力シート'!Y51)</f>
      </c>
      <c r="Q30" s="612">
        <f>IF('基本情報入力シート'!Z51="","",'基本情報入力シート'!Z51)</f>
      </c>
      <c r="R30" s="639">
        <f>IF('基本情報入力シート'!AA51="","",'基本情報入力シート'!AA51)</f>
      </c>
      <c r="S30" s="640"/>
      <c r="T30" s="641"/>
      <c r="U30" s="642">
        <f>IF(P30="","",VLOOKUP(P30,'数式用'!$A$5:$I$28,MATCH(T30,'数式用'!$H$4:$I$4,0)+7,0))</f>
      </c>
      <c r="V30" s="643"/>
      <c r="W30" s="159" t="s">
        <v>277</v>
      </c>
      <c r="X30" s="644"/>
      <c r="Y30" s="156" t="s">
        <v>278</v>
      </c>
      <c r="Z30" s="644"/>
      <c r="AA30" s="370" t="s">
        <v>279</v>
      </c>
      <c r="AB30" s="644"/>
      <c r="AC30" s="156" t="s">
        <v>278</v>
      </c>
      <c r="AD30" s="644"/>
      <c r="AE30" s="156" t="s">
        <v>280</v>
      </c>
      <c r="AF30" s="619" t="s">
        <v>281</v>
      </c>
      <c r="AG30" s="620">
        <f t="shared" si="4"/>
      </c>
      <c r="AH30" s="621" t="s">
        <v>282</v>
      </c>
      <c r="AI30" s="622">
        <f t="shared" si="0"/>
      </c>
      <c r="AK30" s="168" t="str">
        <f t="shared" si="5"/>
        <v>○</v>
      </c>
      <c r="AL30" s="169">
        <f t="shared" si="6"/>
      </c>
      <c r="AM30" s="170"/>
      <c r="AN30" s="170"/>
      <c r="AO30" s="170"/>
      <c r="AP30" s="170"/>
      <c r="AQ30" s="170"/>
      <c r="AR30" s="170"/>
      <c r="AS30" s="170"/>
      <c r="AT30" s="170"/>
      <c r="AU30" s="645"/>
    </row>
    <row r="31" spans="1:47" ht="33" customHeight="1" thickBot="1">
      <c r="A31" s="605">
        <f t="shared" si="3"/>
        <v>20</v>
      </c>
      <c r="B31" s="606">
        <f>IF('基本情報入力シート'!C52="","",'基本情報入力シート'!C52)</f>
      </c>
      <c r="C31" s="607">
        <f>IF('基本情報入力シート'!D52="","",'基本情報入力シート'!D52)</f>
      </c>
      <c r="D31" s="608">
        <f>IF('基本情報入力シート'!E52="","",'基本情報入力シート'!E52)</f>
      </c>
      <c r="E31" s="608">
        <f>IF('基本情報入力シート'!F52="","",'基本情報入力シート'!F52)</f>
      </c>
      <c r="F31" s="608">
        <f>IF('基本情報入力シート'!G52="","",'基本情報入力シート'!G52)</f>
      </c>
      <c r="G31" s="608">
        <f>IF('基本情報入力シート'!H52="","",'基本情報入力シート'!H52)</f>
      </c>
      <c r="H31" s="608">
        <f>IF('基本情報入力シート'!I52="","",'基本情報入力シート'!I52)</f>
      </c>
      <c r="I31" s="608">
        <f>IF('基本情報入力シート'!J52="","",'基本情報入力シート'!J52)</f>
      </c>
      <c r="J31" s="608">
        <f>IF('基本情報入力シート'!K52="","",'基本情報入力シート'!K52)</f>
      </c>
      <c r="K31" s="609">
        <f>IF('基本情報入力シート'!L52="","",'基本情報入力シート'!L52)</f>
      </c>
      <c r="L31" s="610">
        <f>IF('基本情報入力シート'!M52="","",'基本情報入力シート'!M52)</f>
      </c>
      <c r="M31" s="610">
        <f>IF('基本情報入力シート'!R52="","",'基本情報入力シート'!R52)</f>
      </c>
      <c r="N31" s="610">
        <f>IF('基本情報入力シート'!W52="","",'基本情報入力シート'!W52)</f>
      </c>
      <c r="O31" s="605">
        <f>IF('基本情報入力シート'!X52="","",'基本情報入力シート'!X52)</f>
      </c>
      <c r="P31" s="611">
        <f>IF('基本情報入力シート'!Y52="","",'基本情報入力シート'!Y52)</f>
      </c>
      <c r="Q31" s="612">
        <f>IF('基本情報入力シート'!Z52="","",'基本情報入力シート'!Z52)</f>
      </c>
      <c r="R31" s="639">
        <f>IF('基本情報入力シート'!AA52="","",'基本情報入力シート'!AA52)</f>
      </c>
      <c r="S31" s="640"/>
      <c r="T31" s="641"/>
      <c r="U31" s="642">
        <f>IF(P31="","",VLOOKUP(P31,'数式用'!$A$5:$I$28,MATCH(T31,'数式用'!$H$4:$I$4,0)+7,0))</f>
      </c>
      <c r="V31" s="643"/>
      <c r="W31" s="159" t="s">
        <v>277</v>
      </c>
      <c r="X31" s="644"/>
      <c r="Y31" s="156" t="s">
        <v>278</v>
      </c>
      <c r="Z31" s="644"/>
      <c r="AA31" s="370" t="s">
        <v>279</v>
      </c>
      <c r="AB31" s="644"/>
      <c r="AC31" s="156" t="s">
        <v>278</v>
      </c>
      <c r="AD31" s="644"/>
      <c r="AE31" s="156" t="s">
        <v>280</v>
      </c>
      <c r="AF31" s="619" t="s">
        <v>281</v>
      </c>
      <c r="AG31" s="620">
        <f t="shared" si="4"/>
      </c>
      <c r="AH31" s="621" t="s">
        <v>282</v>
      </c>
      <c r="AI31" s="622">
        <f t="shared" si="0"/>
      </c>
      <c r="AK31" s="168" t="str">
        <f t="shared" si="5"/>
        <v>○</v>
      </c>
      <c r="AL31" s="169">
        <f t="shared" si="6"/>
      </c>
      <c r="AM31" s="170"/>
      <c r="AN31" s="170"/>
      <c r="AO31" s="170"/>
      <c r="AP31" s="170"/>
      <c r="AQ31" s="170"/>
      <c r="AR31" s="170"/>
      <c r="AS31" s="170"/>
      <c r="AT31" s="170"/>
      <c r="AU31" s="645"/>
    </row>
    <row r="32" spans="1:47" ht="33" customHeight="1" thickBot="1">
      <c r="A32" s="605">
        <f t="shared" si="3"/>
        <v>21</v>
      </c>
      <c r="B32" s="606">
        <f>IF('基本情報入力シート'!C53="","",'基本情報入力シート'!C53)</f>
      </c>
      <c r="C32" s="607">
        <f>IF('基本情報入力シート'!D53="","",'基本情報入力シート'!D53)</f>
      </c>
      <c r="D32" s="608">
        <f>IF('基本情報入力シート'!E53="","",'基本情報入力シート'!E53)</f>
      </c>
      <c r="E32" s="608">
        <f>IF('基本情報入力シート'!F53="","",'基本情報入力シート'!F53)</f>
      </c>
      <c r="F32" s="608">
        <f>IF('基本情報入力シート'!G53="","",'基本情報入力シート'!G53)</f>
      </c>
      <c r="G32" s="608">
        <f>IF('基本情報入力シート'!H53="","",'基本情報入力シート'!H53)</f>
      </c>
      <c r="H32" s="608">
        <f>IF('基本情報入力シート'!I53="","",'基本情報入力シート'!I53)</f>
      </c>
      <c r="I32" s="608">
        <f>IF('基本情報入力シート'!J53="","",'基本情報入力シート'!J53)</f>
      </c>
      <c r="J32" s="608">
        <f>IF('基本情報入力シート'!K53="","",'基本情報入力シート'!K53)</f>
      </c>
      <c r="K32" s="609">
        <f>IF('基本情報入力シート'!L53="","",'基本情報入力シート'!L53)</f>
      </c>
      <c r="L32" s="610">
        <f>IF('基本情報入力シート'!M53="","",'基本情報入力シート'!M53)</f>
      </c>
      <c r="M32" s="610">
        <f>IF('基本情報入力シート'!R53="","",'基本情報入力シート'!R53)</f>
      </c>
      <c r="N32" s="610">
        <f>IF('基本情報入力シート'!W53="","",'基本情報入力シート'!W53)</f>
      </c>
      <c r="O32" s="605">
        <f>IF('基本情報入力シート'!X53="","",'基本情報入力シート'!X53)</f>
      </c>
      <c r="P32" s="611">
        <f>IF('基本情報入力シート'!Y53="","",'基本情報入力シート'!Y53)</f>
      </c>
      <c r="Q32" s="612">
        <f>IF('基本情報入力シート'!Z53="","",'基本情報入力シート'!Z53)</f>
      </c>
      <c r="R32" s="639">
        <f>IF('基本情報入力シート'!AA53="","",'基本情報入力シート'!AA53)</f>
      </c>
      <c r="S32" s="640"/>
      <c r="T32" s="641"/>
      <c r="U32" s="642">
        <f>IF(P32="","",VLOOKUP(P32,'数式用'!$A$5:$I$28,MATCH(T32,'数式用'!$H$4:$I$4,0)+7,0))</f>
      </c>
      <c r="V32" s="643"/>
      <c r="W32" s="159" t="s">
        <v>277</v>
      </c>
      <c r="X32" s="644"/>
      <c r="Y32" s="156" t="s">
        <v>278</v>
      </c>
      <c r="Z32" s="644"/>
      <c r="AA32" s="370" t="s">
        <v>279</v>
      </c>
      <c r="AB32" s="644"/>
      <c r="AC32" s="156" t="s">
        <v>278</v>
      </c>
      <c r="AD32" s="644"/>
      <c r="AE32" s="156" t="s">
        <v>280</v>
      </c>
      <c r="AF32" s="619" t="s">
        <v>281</v>
      </c>
      <c r="AG32" s="620">
        <f t="shared" si="4"/>
      </c>
      <c r="AH32" s="621" t="s">
        <v>282</v>
      </c>
      <c r="AI32" s="622">
        <f t="shared" si="0"/>
      </c>
      <c r="AK32" s="168" t="str">
        <f t="shared" si="5"/>
        <v>○</v>
      </c>
      <c r="AL32" s="169">
        <f t="shared" si="6"/>
      </c>
      <c r="AM32" s="170"/>
      <c r="AN32" s="170"/>
      <c r="AO32" s="170"/>
      <c r="AP32" s="170"/>
      <c r="AQ32" s="170"/>
      <c r="AR32" s="170"/>
      <c r="AS32" s="170"/>
      <c r="AT32" s="170"/>
      <c r="AU32" s="645"/>
    </row>
    <row r="33" spans="1:47" ht="33" customHeight="1" thickBot="1">
      <c r="A33" s="605">
        <f t="shared" si="3"/>
        <v>22</v>
      </c>
      <c r="B33" s="606">
        <f>IF('基本情報入力シート'!C54="","",'基本情報入力シート'!C54)</f>
      </c>
      <c r="C33" s="607">
        <f>IF('基本情報入力シート'!D54="","",'基本情報入力シート'!D54)</f>
      </c>
      <c r="D33" s="608">
        <f>IF('基本情報入力シート'!E54="","",'基本情報入力シート'!E54)</f>
      </c>
      <c r="E33" s="608">
        <f>IF('基本情報入力シート'!F54="","",'基本情報入力シート'!F54)</f>
      </c>
      <c r="F33" s="608">
        <f>IF('基本情報入力シート'!G54="","",'基本情報入力シート'!G54)</f>
      </c>
      <c r="G33" s="608">
        <f>IF('基本情報入力シート'!H54="","",'基本情報入力シート'!H54)</f>
      </c>
      <c r="H33" s="608">
        <f>IF('基本情報入力シート'!I54="","",'基本情報入力シート'!I54)</f>
      </c>
      <c r="I33" s="608">
        <f>IF('基本情報入力シート'!J54="","",'基本情報入力シート'!J54)</f>
      </c>
      <c r="J33" s="608">
        <f>IF('基本情報入力シート'!K54="","",'基本情報入力シート'!K54)</f>
      </c>
      <c r="K33" s="609">
        <f>IF('基本情報入力シート'!L54="","",'基本情報入力シート'!L54)</f>
      </c>
      <c r="L33" s="610">
        <f>IF('基本情報入力シート'!M54="","",'基本情報入力シート'!M54)</f>
      </c>
      <c r="M33" s="610">
        <f>IF('基本情報入力シート'!R54="","",'基本情報入力シート'!R54)</f>
      </c>
      <c r="N33" s="610">
        <f>IF('基本情報入力シート'!W54="","",'基本情報入力シート'!W54)</f>
      </c>
      <c r="O33" s="605">
        <f>IF('基本情報入力シート'!X54="","",'基本情報入力シート'!X54)</f>
      </c>
      <c r="P33" s="611">
        <f>IF('基本情報入力シート'!Y54="","",'基本情報入力シート'!Y54)</f>
      </c>
      <c r="Q33" s="612">
        <f>IF('基本情報入力シート'!Z54="","",'基本情報入力シート'!Z54)</f>
      </c>
      <c r="R33" s="639">
        <f>IF('基本情報入力シート'!AA54="","",'基本情報入力シート'!AA54)</f>
      </c>
      <c r="S33" s="640"/>
      <c r="T33" s="641"/>
      <c r="U33" s="642">
        <f>IF(P33="","",VLOOKUP(P33,'数式用'!$A$5:$I$28,MATCH(T33,'数式用'!$H$4:$I$4,0)+7,0))</f>
      </c>
      <c r="V33" s="643"/>
      <c r="W33" s="159" t="s">
        <v>277</v>
      </c>
      <c r="X33" s="644"/>
      <c r="Y33" s="156" t="s">
        <v>278</v>
      </c>
      <c r="Z33" s="644"/>
      <c r="AA33" s="370" t="s">
        <v>279</v>
      </c>
      <c r="AB33" s="644"/>
      <c r="AC33" s="156" t="s">
        <v>278</v>
      </c>
      <c r="AD33" s="644"/>
      <c r="AE33" s="156" t="s">
        <v>280</v>
      </c>
      <c r="AF33" s="619" t="s">
        <v>281</v>
      </c>
      <c r="AG33" s="620">
        <f t="shared" si="4"/>
      </c>
      <c r="AH33" s="621" t="s">
        <v>282</v>
      </c>
      <c r="AI33" s="622">
        <f t="shared" si="0"/>
      </c>
      <c r="AK33" s="168" t="str">
        <f t="shared" si="5"/>
        <v>○</v>
      </c>
      <c r="AL33" s="169">
        <f t="shared" si="6"/>
      </c>
      <c r="AM33" s="170"/>
      <c r="AN33" s="170"/>
      <c r="AO33" s="170"/>
      <c r="AP33" s="170"/>
      <c r="AQ33" s="170"/>
      <c r="AR33" s="170"/>
      <c r="AS33" s="170"/>
      <c r="AT33" s="170"/>
      <c r="AU33" s="645"/>
    </row>
    <row r="34" spans="1:47" ht="33" customHeight="1" thickBot="1">
      <c r="A34" s="605">
        <f t="shared" si="3"/>
        <v>23</v>
      </c>
      <c r="B34" s="606">
        <f>IF('基本情報入力シート'!C55="","",'基本情報入力シート'!C55)</f>
      </c>
      <c r="C34" s="607">
        <f>IF('基本情報入力シート'!D55="","",'基本情報入力シート'!D55)</f>
      </c>
      <c r="D34" s="608">
        <f>IF('基本情報入力シート'!E55="","",'基本情報入力シート'!E55)</f>
      </c>
      <c r="E34" s="608">
        <f>IF('基本情報入力シート'!F55="","",'基本情報入力シート'!F55)</f>
      </c>
      <c r="F34" s="608">
        <f>IF('基本情報入力シート'!G55="","",'基本情報入力シート'!G55)</f>
      </c>
      <c r="G34" s="608">
        <f>IF('基本情報入力シート'!H55="","",'基本情報入力シート'!H55)</f>
      </c>
      <c r="H34" s="608">
        <f>IF('基本情報入力シート'!I55="","",'基本情報入力シート'!I55)</f>
      </c>
      <c r="I34" s="608">
        <f>IF('基本情報入力シート'!J55="","",'基本情報入力シート'!J55)</f>
      </c>
      <c r="J34" s="608">
        <f>IF('基本情報入力シート'!K55="","",'基本情報入力シート'!K55)</f>
      </c>
      <c r="K34" s="609">
        <f>IF('基本情報入力シート'!L55="","",'基本情報入力シート'!L55)</f>
      </c>
      <c r="L34" s="610">
        <f>IF('基本情報入力シート'!M55="","",'基本情報入力シート'!M55)</f>
      </c>
      <c r="M34" s="610">
        <f>IF('基本情報入力シート'!R55="","",'基本情報入力シート'!R55)</f>
      </c>
      <c r="N34" s="610">
        <f>IF('基本情報入力シート'!W55="","",'基本情報入力シート'!W55)</f>
      </c>
      <c r="O34" s="605">
        <f>IF('基本情報入力シート'!X55="","",'基本情報入力シート'!X55)</f>
      </c>
      <c r="P34" s="611">
        <f>IF('基本情報入力シート'!Y55="","",'基本情報入力シート'!Y55)</f>
      </c>
      <c r="Q34" s="612">
        <f>IF('基本情報入力シート'!Z55="","",'基本情報入力シート'!Z55)</f>
      </c>
      <c r="R34" s="639">
        <f>IF('基本情報入力シート'!AA55="","",'基本情報入力シート'!AA55)</f>
      </c>
      <c r="S34" s="640"/>
      <c r="T34" s="641"/>
      <c r="U34" s="642">
        <f>IF(P34="","",VLOOKUP(P34,'数式用'!$A$5:$I$28,MATCH(T34,'数式用'!$H$4:$I$4,0)+7,0))</f>
      </c>
      <c r="V34" s="643"/>
      <c r="W34" s="159" t="s">
        <v>277</v>
      </c>
      <c r="X34" s="644"/>
      <c r="Y34" s="156" t="s">
        <v>278</v>
      </c>
      <c r="Z34" s="644"/>
      <c r="AA34" s="370" t="s">
        <v>279</v>
      </c>
      <c r="AB34" s="644"/>
      <c r="AC34" s="156" t="s">
        <v>278</v>
      </c>
      <c r="AD34" s="644"/>
      <c r="AE34" s="156" t="s">
        <v>280</v>
      </c>
      <c r="AF34" s="619" t="s">
        <v>281</v>
      </c>
      <c r="AG34" s="620">
        <f t="shared" si="4"/>
      </c>
      <c r="AH34" s="621" t="s">
        <v>282</v>
      </c>
      <c r="AI34" s="622">
        <f t="shared" si="0"/>
      </c>
      <c r="AK34" s="168" t="str">
        <f t="shared" si="5"/>
        <v>○</v>
      </c>
      <c r="AL34" s="169">
        <f t="shared" si="6"/>
      </c>
      <c r="AM34" s="170"/>
      <c r="AN34" s="170"/>
      <c r="AO34" s="170"/>
      <c r="AP34" s="170"/>
      <c r="AQ34" s="170"/>
      <c r="AR34" s="170"/>
      <c r="AS34" s="170"/>
      <c r="AT34" s="170"/>
      <c r="AU34" s="645"/>
    </row>
    <row r="35" spans="1:47" ht="33" customHeight="1" thickBot="1">
      <c r="A35" s="605">
        <f t="shared" si="3"/>
        <v>24</v>
      </c>
      <c r="B35" s="606">
        <f>IF('基本情報入力シート'!C56="","",'基本情報入力シート'!C56)</f>
      </c>
      <c r="C35" s="607">
        <f>IF('基本情報入力シート'!D56="","",'基本情報入力シート'!D56)</f>
      </c>
      <c r="D35" s="608">
        <f>IF('基本情報入力シート'!E56="","",'基本情報入力シート'!E56)</f>
      </c>
      <c r="E35" s="608">
        <f>IF('基本情報入力シート'!F56="","",'基本情報入力シート'!F56)</f>
      </c>
      <c r="F35" s="608">
        <f>IF('基本情報入力シート'!G56="","",'基本情報入力シート'!G56)</f>
      </c>
      <c r="G35" s="608">
        <f>IF('基本情報入力シート'!H56="","",'基本情報入力シート'!H56)</f>
      </c>
      <c r="H35" s="608">
        <f>IF('基本情報入力シート'!I56="","",'基本情報入力シート'!I56)</f>
      </c>
      <c r="I35" s="608">
        <f>IF('基本情報入力シート'!J56="","",'基本情報入力シート'!J56)</f>
      </c>
      <c r="J35" s="608">
        <f>IF('基本情報入力シート'!K56="","",'基本情報入力シート'!K56)</f>
      </c>
      <c r="K35" s="609">
        <f>IF('基本情報入力シート'!L56="","",'基本情報入力シート'!L56)</f>
      </c>
      <c r="L35" s="610">
        <f>IF('基本情報入力シート'!M56="","",'基本情報入力シート'!M56)</f>
      </c>
      <c r="M35" s="610">
        <f>IF('基本情報入力シート'!R56="","",'基本情報入力シート'!R56)</f>
      </c>
      <c r="N35" s="610">
        <f>IF('基本情報入力シート'!W56="","",'基本情報入力シート'!W56)</f>
      </c>
      <c r="O35" s="605">
        <f>IF('基本情報入力シート'!X56="","",'基本情報入力シート'!X56)</f>
      </c>
      <c r="P35" s="611">
        <f>IF('基本情報入力シート'!Y56="","",'基本情報入力シート'!Y56)</f>
      </c>
      <c r="Q35" s="612">
        <f>IF('基本情報入力シート'!Z56="","",'基本情報入力シート'!Z56)</f>
      </c>
      <c r="R35" s="639">
        <f>IF('基本情報入力シート'!AA56="","",'基本情報入力シート'!AA56)</f>
      </c>
      <c r="S35" s="640"/>
      <c r="T35" s="641"/>
      <c r="U35" s="642">
        <f>IF(P35="","",VLOOKUP(P35,'数式用'!$A$5:$I$28,MATCH(T35,'数式用'!$H$4:$I$4,0)+7,0))</f>
      </c>
      <c r="V35" s="643"/>
      <c r="W35" s="159" t="s">
        <v>277</v>
      </c>
      <c r="X35" s="644"/>
      <c r="Y35" s="156" t="s">
        <v>278</v>
      </c>
      <c r="Z35" s="644"/>
      <c r="AA35" s="370" t="s">
        <v>279</v>
      </c>
      <c r="AB35" s="644"/>
      <c r="AC35" s="156" t="s">
        <v>278</v>
      </c>
      <c r="AD35" s="644"/>
      <c r="AE35" s="156" t="s">
        <v>280</v>
      </c>
      <c r="AF35" s="619" t="s">
        <v>281</v>
      </c>
      <c r="AG35" s="620">
        <f t="shared" si="4"/>
      </c>
      <c r="AH35" s="621" t="s">
        <v>282</v>
      </c>
      <c r="AI35" s="622">
        <f t="shared" si="0"/>
      </c>
      <c r="AK35" s="168" t="str">
        <f t="shared" si="5"/>
        <v>○</v>
      </c>
      <c r="AL35" s="169">
        <f t="shared" si="6"/>
      </c>
      <c r="AM35" s="170"/>
      <c r="AN35" s="170"/>
      <c r="AO35" s="170"/>
      <c r="AP35" s="170"/>
      <c r="AQ35" s="170"/>
      <c r="AR35" s="170"/>
      <c r="AS35" s="170"/>
      <c r="AT35" s="170"/>
      <c r="AU35" s="645"/>
    </row>
    <row r="36" spans="1:47" ht="33" customHeight="1" thickBot="1">
      <c r="A36" s="605">
        <f t="shared" si="3"/>
        <v>25</v>
      </c>
      <c r="B36" s="606">
        <f>IF('基本情報入力シート'!C57="","",'基本情報入力シート'!C57)</f>
      </c>
      <c r="C36" s="607">
        <f>IF('基本情報入力シート'!D57="","",'基本情報入力シート'!D57)</f>
      </c>
      <c r="D36" s="608">
        <f>IF('基本情報入力シート'!E57="","",'基本情報入力シート'!E57)</f>
      </c>
      <c r="E36" s="608">
        <f>IF('基本情報入力シート'!F57="","",'基本情報入力シート'!F57)</f>
      </c>
      <c r="F36" s="608">
        <f>IF('基本情報入力シート'!G57="","",'基本情報入力シート'!G57)</f>
      </c>
      <c r="G36" s="608">
        <f>IF('基本情報入力シート'!H57="","",'基本情報入力シート'!H57)</f>
      </c>
      <c r="H36" s="608">
        <f>IF('基本情報入力シート'!I57="","",'基本情報入力シート'!I57)</f>
      </c>
      <c r="I36" s="608">
        <f>IF('基本情報入力シート'!J57="","",'基本情報入力シート'!J57)</f>
      </c>
      <c r="J36" s="608">
        <f>IF('基本情報入力シート'!K57="","",'基本情報入力シート'!K57)</f>
      </c>
      <c r="K36" s="609">
        <f>IF('基本情報入力シート'!L57="","",'基本情報入力シート'!L57)</f>
      </c>
      <c r="L36" s="610">
        <f>IF('基本情報入力シート'!M57="","",'基本情報入力シート'!M57)</f>
      </c>
      <c r="M36" s="610">
        <f>IF('基本情報入力シート'!R57="","",'基本情報入力シート'!R57)</f>
      </c>
      <c r="N36" s="610">
        <f>IF('基本情報入力シート'!W57="","",'基本情報入力シート'!W57)</f>
      </c>
      <c r="O36" s="605">
        <f>IF('基本情報入力シート'!X57="","",'基本情報入力シート'!X57)</f>
      </c>
      <c r="P36" s="611">
        <f>IF('基本情報入力シート'!Y57="","",'基本情報入力シート'!Y57)</f>
      </c>
      <c r="Q36" s="612">
        <f>IF('基本情報入力シート'!Z57="","",'基本情報入力シート'!Z57)</f>
      </c>
      <c r="R36" s="639">
        <f>IF('基本情報入力シート'!AA57="","",'基本情報入力シート'!AA57)</f>
      </c>
      <c r="S36" s="640"/>
      <c r="T36" s="641"/>
      <c r="U36" s="642">
        <f>IF(P36="","",VLOOKUP(P36,'数式用'!$A$5:$I$28,MATCH(T36,'数式用'!$H$4:$I$4,0)+7,0))</f>
      </c>
      <c r="V36" s="643"/>
      <c r="W36" s="159" t="s">
        <v>277</v>
      </c>
      <c r="X36" s="644"/>
      <c r="Y36" s="156" t="s">
        <v>278</v>
      </c>
      <c r="Z36" s="644"/>
      <c r="AA36" s="370" t="s">
        <v>279</v>
      </c>
      <c r="AB36" s="644"/>
      <c r="AC36" s="156" t="s">
        <v>278</v>
      </c>
      <c r="AD36" s="644"/>
      <c r="AE36" s="156" t="s">
        <v>280</v>
      </c>
      <c r="AF36" s="619" t="s">
        <v>281</v>
      </c>
      <c r="AG36" s="620">
        <f t="shared" si="4"/>
      </c>
      <c r="AH36" s="621" t="s">
        <v>282</v>
      </c>
      <c r="AI36" s="622">
        <f t="shared" si="0"/>
      </c>
      <c r="AK36" s="168" t="str">
        <f t="shared" si="5"/>
        <v>○</v>
      </c>
      <c r="AL36" s="169">
        <f t="shared" si="6"/>
      </c>
      <c r="AM36" s="170"/>
      <c r="AN36" s="170"/>
      <c r="AO36" s="170"/>
      <c r="AP36" s="170"/>
      <c r="AQ36" s="170"/>
      <c r="AR36" s="170"/>
      <c r="AS36" s="170"/>
      <c r="AT36" s="170"/>
      <c r="AU36" s="645"/>
    </row>
    <row r="37" spans="1:47" ht="33" customHeight="1" thickBot="1">
      <c r="A37" s="605">
        <f t="shared" si="3"/>
        <v>26</v>
      </c>
      <c r="B37" s="606">
        <f>IF('基本情報入力シート'!C58="","",'基本情報入力シート'!C58)</f>
      </c>
      <c r="C37" s="607">
        <f>IF('基本情報入力シート'!D58="","",'基本情報入力シート'!D58)</f>
      </c>
      <c r="D37" s="608">
        <f>IF('基本情報入力シート'!E58="","",'基本情報入力シート'!E58)</f>
      </c>
      <c r="E37" s="608">
        <f>IF('基本情報入力シート'!F58="","",'基本情報入力シート'!F58)</f>
      </c>
      <c r="F37" s="608">
        <f>IF('基本情報入力シート'!G58="","",'基本情報入力シート'!G58)</f>
      </c>
      <c r="G37" s="608">
        <f>IF('基本情報入力シート'!H58="","",'基本情報入力シート'!H58)</f>
      </c>
      <c r="H37" s="608">
        <f>IF('基本情報入力シート'!I58="","",'基本情報入力シート'!I58)</f>
      </c>
      <c r="I37" s="608">
        <f>IF('基本情報入力シート'!J58="","",'基本情報入力シート'!J58)</f>
      </c>
      <c r="J37" s="608">
        <f>IF('基本情報入力シート'!K58="","",'基本情報入力シート'!K58)</f>
      </c>
      <c r="K37" s="609">
        <f>IF('基本情報入力シート'!L58="","",'基本情報入力シート'!L58)</f>
      </c>
      <c r="L37" s="610">
        <f>IF('基本情報入力シート'!M58="","",'基本情報入力シート'!M58)</f>
      </c>
      <c r="M37" s="610">
        <f>IF('基本情報入力シート'!R58="","",'基本情報入力シート'!R58)</f>
      </c>
      <c r="N37" s="610">
        <f>IF('基本情報入力シート'!W58="","",'基本情報入力シート'!W58)</f>
      </c>
      <c r="O37" s="605">
        <f>IF('基本情報入力シート'!X58="","",'基本情報入力シート'!X58)</f>
      </c>
      <c r="P37" s="611">
        <f>IF('基本情報入力シート'!Y58="","",'基本情報入力シート'!Y58)</f>
      </c>
      <c r="Q37" s="612">
        <f>IF('基本情報入力シート'!Z58="","",'基本情報入力シート'!Z58)</f>
      </c>
      <c r="R37" s="639">
        <f>IF('基本情報入力シート'!AA58="","",'基本情報入力シート'!AA58)</f>
      </c>
      <c r="S37" s="640"/>
      <c r="T37" s="641"/>
      <c r="U37" s="642">
        <f>IF(P37="","",VLOOKUP(P37,'数式用'!$A$5:$I$28,MATCH(T37,'数式用'!$H$4:$I$4,0)+7,0))</f>
      </c>
      <c r="V37" s="643"/>
      <c r="W37" s="159" t="s">
        <v>277</v>
      </c>
      <c r="X37" s="644"/>
      <c r="Y37" s="156" t="s">
        <v>278</v>
      </c>
      <c r="Z37" s="644"/>
      <c r="AA37" s="370" t="s">
        <v>279</v>
      </c>
      <c r="AB37" s="644"/>
      <c r="AC37" s="156" t="s">
        <v>278</v>
      </c>
      <c r="AD37" s="644"/>
      <c r="AE37" s="156" t="s">
        <v>280</v>
      </c>
      <c r="AF37" s="619" t="s">
        <v>281</v>
      </c>
      <c r="AG37" s="620">
        <f t="shared" si="4"/>
      </c>
      <c r="AH37" s="621" t="s">
        <v>282</v>
      </c>
      <c r="AI37" s="622">
        <f t="shared" si="0"/>
      </c>
      <c r="AK37" s="168" t="str">
        <f t="shared" si="5"/>
        <v>○</v>
      </c>
      <c r="AL37" s="169">
        <f t="shared" si="6"/>
      </c>
      <c r="AM37" s="170"/>
      <c r="AN37" s="170"/>
      <c r="AO37" s="170"/>
      <c r="AP37" s="170"/>
      <c r="AQ37" s="170"/>
      <c r="AR37" s="170"/>
      <c r="AS37" s="170"/>
      <c r="AT37" s="170"/>
      <c r="AU37" s="645"/>
    </row>
    <row r="38" spans="1:47" ht="33" customHeight="1" thickBot="1">
      <c r="A38" s="605">
        <f t="shared" si="3"/>
        <v>27</v>
      </c>
      <c r="B38" s="606">
        <f>IF('基本情報入力シート'!C59="","",'基本情報入力シート'!C59)</f>
      </c>
      <c r="C38" s="607">
        <f>IF('基本情報入力シート'!D59="","",'基本情報入力シート'!D59)</f>
      </c>
      <c r="D38" s="608">
        <f>IF('基本情報入力シート'!E59="","",'基本情報入力シート'!E59)</f>
      </c>
      <c r="E38" s="608">
        <f>IF('基本情報入力シート'!F59="","",'基本情報入力シート'!F59)</f>
      </c>
      <c r="F38" s="608">
        <f>IF('基本情報入力シート'!G59="","",'基本情報入力シート'!G59)</f>
      </c>
      <c r="G38" s="608">
        <f>IF('基本情報入力シート'!H59="","",'基本情報入力シート'!H59)</f>
      </c>
      <c r="H38" s="608">
        <f>IF('基本情報入力シート'!I59="","",'基本情報入力シート'!I59)</f>
      </c>
      <c r="I38" s="608">
        <f>IF('基本情報入力シート'!J59="","",'基本情報入力シート'!J59)</f>
      </c>
      <c r="J38" s="608">
        <f>IF('基本情報入力シート'!K59="","",'基本情報入力シート'!K59)</f>
      </c>
      <c r="K38" s="609">
        <f>IF('基本情報入力シート'!L59="","",'基本情報入力シート'!L59)</f>
      </c>
      <c r="L38" s="610">
        <f>IF('基本情報入力シート'!M59="","",'基本情報入力シート'!M59)</f>
      </c>
      <c r="M38" s="610">
        <f>IF('基本情報入力シート'!R59="","",'基本情報入力シート'!R59)</f>
      </c>
      <c r="N38" s="610">
        <f>IF('基本情報入力シート'!W59="","",'基本情報入力シート'!W59)</f>
      </c>
      <c r="O38" s="605">
        <f>IF('基本情報入力シート'!X59="","",'基本情報入力シート'!X59)</f>
      </c>
      <c r="P38" s="611">
        <f>IF('基本情報入力シート'!Y59="","",'基本情報入力シート'!Y59)</f>
      </c>
      <c r="Q38" s="612">
        <f>IF('基本情報入力シート'!Z59="","",'基本情報入力シート'!Z59)</f>
      </c>
      <c r="R38" s="639">
        <f>IF('基本情報入力シート'!AA59="","",'基本情報入力シート'!AA59)</f>
      </c>
      <c r="S38" s="640"/>
      <c r="T38" s="641"/>
      <c r="U38" s="642">
        <f>IF(P38="","",VLOOKUP(P38,'数式用'!$A$5:$I$28,MATCH(T38,'数式用'!$H$4:$I$4,0)+7,0))</f>
      </c>
      <c r="V38" s="643"/>
      <c r="W38" s="159" t="s">
        <v>277</v>
      </c>
      <c r="X38" s="644"/>
      <c r="Y38" s="156" t="s">
        <v>278</v>
      </c>
      <c r="Z38" s="644"/>
      <c r="AA38" s="370" t="s">
        <v>279</v>
      </c>
      <c r="AB38" s="644"/>
      <c r="AC38" s="156" t="s">
        <v>278</v>
      </c>
      <c r="AD38" s="644"/>
      <c r="AE38" s="156" t="s">
        <v>280</v>
      </c>
      <c r="AF38" s="619" t="s">
        <v>281</v>
      </c>
      <c r="AG38" s="620">
        <f t="shared" si="4"/>
      </c>
      <c r="AH38" s="621" t="s">
        <v>282</v>
      </c>
      <c r="AI38" s="622">
        <f t="shared" si="0"/>
      </c>
      <c r="AK38" s="168" t="str">
        <f t="shared" si="5"/>
        <v>○</v>
      </c>
      <c r="AL38" s="169">
        <f t="shared" si="6"/>
      </c>
      <c r="AM38" s="170"/>
      <c r="AN38" s="170"/>
      <c r="AO38" s="170"/>
      <c r="AP38" s="170"/>
      <c r="AQ38" s="170"/>
      <c r="AR38" s="170"/>
      <c r="AS38" s="170"/>
      <c r="AT38" s="170"/>
      <c r="AU38" s="645"/>
    </row>
    <row r="39" spans="1:47" ht="33" customHeight="1" thickBot="1">
      <c r="A39" s="605">
        <f t="shared" si="3"/>
        <v>28</v>
      </c>
      <c r="B39" s="606">
        <f>IF('基本情報入力シート'!C60="","",'基本情報入力シート'!C60)</f>
      </c>
      <c r="C39" s="607">
        <f>IF('基本情報入力シート'!D60="","",'基本情報入力シート'!D60)</f>
      </c>
      <c r="D39" s="608">
        <f>IF('基本情報入力シート'!E60="","",'基本情報入力シート'!E60)</f>
      </c>
      <c r="E39" s="608">
        <f>IF('基本情報入力シート'!F60="","",'基本情報入力シート'!F60)</f>
      </c>
      <c r="F39" s="608">
        <f>IF('基本情報入力シート'!G60="","",'基本情報入力シート'!G60)</f>
      </c>
      <c r="G39" s="608">
        <f>IF('基本情報入力シート'!H60="","",'基本情報入力シート'!H60)</f>
      </c>
      <c r="H39" s="608">
        <f>IF('基本情報入力シート'!I60="","",'基本情報入力シート'!I60)</f>
      </c>
      <c r="I39" s="608">
        <f>IF('基本情報入力シート'!J60="","",'基本情報入力シート'!J60)</f>
      </c>
      <c r="J39" s="608">
        <f>IF('基本情報入力シート'!K60="","",'基本情報入力シート'!K60)</f>
      </c>
      <c r="K39" s="609">
        <f>IF('基本情報入力シート'!L60="","",'基本情報入力シート'!L60)</f>
      </c>
      <c r="L39" s="610">
        <f>IF('基本情報入力シート'!M60="","",'基本情報入力シート'!M60)</f>
      </c>
      <c r="M39" s="610">
        <f>IF('基本情報入力シート'!R60="","",'基本情報入力シート'!R60)</f>
      </c>
      <c r="N39" s="610">
        <f>IF('基本情報入力シート'!W60="","",'基本情報入力シート'!W60)</f>
      </c>
      <c r="O39" s="605">
        <f>IF('基本情報入力シート'!X60="","",'基本情報入力シート'!X60)</f>
      </c>
      <c r="P39" s="611">
        <f>IF('基本情報入力シート'!Y60="","",'基本情報入力シート'!Y60)</f>
      </c>
      <c r="Q39" s="612">
        <f>IF('基本情報入力シート'!Z60="","",'基本情報入力シート'!Z60)</f>
      </c>
      <c r="R39" s="639">
        <f>IF('基本情報入力シート'!AA60="","",'基本情報入力シート'!AA60)</f>
      </c>
      <c r="S39" s="640"/>
      <c r="T39" s="641"/>
      <c r="U39" s="642">
        <f>IF(P39="","",VLOOKUP(P39,'数式用'!$A$5:$I$28,MATCH(T39,'数式用'!$H$4:$I$4,0)+7,0))</f>
      </c>
      <c r="V39" s="643"/>
      <c r="W39" s="159" t="s">
        <v>277</v>
      </c>
      <c r="X39" s="644"/>
      <c r="Y39" s="156" t="s">
        <v>278</v>
      </c>
      <c r="Z39" s="644"/>
      <c r="AA39" s="370" t="s">
        <v>279</v>
      </c>
      <c r="AB39" s="644"/>
      <c r="AC39" s="156" t="s">
        <v>278</v>
      </c>
      <c r="AD39" s="644"/>
      <c r="AE39" s="156" t="s">
        <v>280</v>
      </c>
      <c r="AF39" s="619" t="s">
        <v>281</v>
      </c>
      <c r="AG39" s="620">
        <f t="shared" si="4"/>
      </c>
      <c r="AH39" s="621" t="s">
        <v>282</v>
      </c>
      <c r="AI39" s="622">
        <f t="shared" si="0"/>
      </c>
      <c r="AK39" s="168" t="str">
        <f t="shared" si="5"/>
        <v>○</v>
      </c>
      <c r="AL39" s="169">
        <f t="shared" si="6"/>
      </c>
      <c r="AM39" s="170"/>
      <c r="AN39" s="170"/>
      <c r="AO39" s="170"/>
      <c r="AP39" s="170"/>
      <c r="AQ39" s="170"/>
      <c r="AR39" s="170"/>
      <c r="AS39" s="170"/>
      <c r="AT39" s="170"/>
      <c r="AU39" s="645"/>
    </row>
    <row r="40" spans="1:47" ht="33" customHeight="1" thickBot="1">
      <c r="A40" s="605">
        <f t="shared" si="3"/>
        <v>29</v>
      </c>
      <c r="B40" s="606">
        <f>IF('基本情報入力シート'!C61="","",'基本情報入力シート'!C61)</f>
      </c>
      <c r="C40" s="607">
        <f>IF('基本情報入力シート'!D61="","",'基本情報入力シート'!D61)</f>
      </c>
      <c r="D40" s="608">
        <f>IF('基本情報入力シート'!E61="","",'基本情報入力シート'!E61)</f>
      </c>
      <c r="E40" s="608">
        <f>IF('基本情報入力シート'!F61="","",'基本情報入力シート'!F61)</f>
      </c>
      <c r="F40" s="608">
        <f>IF('基本情報入力シート'!G61="","",'基本情報入力シート'!G61)</f>
      </c>
      <c r="G40" s="608">
        <f>IF('基本情報入力シート'!H61="","",'基本情報入力シート'!H61)</f>
      </c>
      <c r="H40" s="608">
        <f>IF('基本情報入力シート'!I61="","",'基本情報入力シート'!I61)</f>
      </c>
      <c r="I40" s="608">
        <f>IF('基本情報入力シート'!J61="","",'基本情報入力シート'!J61)</f>
      </c>
      <c r="J40" s="608">
        <f>IF('基本情報入力シート'!K61="","",'基本情報入力シート'!K61)</f>
      </c>
      <c r="K40" s="609">
        <f>IF('基本情報入力シート'!L61="","",'基本情報入力シート'!L61)</f>
      </c>
      <c r="L40" s="610">
        <f>IF('基本情報入力シート'!M61="","",'基本情報入力シート'!M61)</f>
      </c>
      <c r="M40" s="610">
        <f>IF('基本情報入力シート'!R61="","",'基本情報入力シート'!R61)</f>
      </c>
      <c r="N40" s="610">
        <f>IF('基本情報入力シート'!W61="","",'基本情報入力シート'!W61)</f>
      </c>
      <c r="O40" s="605">
        <f>IF('基本情報入力シート'!X61="","",'基本情報入力シート'!X61)</f>
      </c>
      <c r="P40" s="611">
        <f>IF('基本情報入力シート'!Y61="","",'基本情報入力シート'!Y61)</f>
      </c>
      <c r="Q40" s="612">
        <f>IF('基本情報入力シート'!Z61="","",'基本情報入力シート'!Z61)</f>
      </c>
      <c r="R40" s="639">
        <f>IF('基本情報入力シート'!AA61="","",'基本情報入力シート'!AA61)</f>
      </c>
      <c r="S40" s="640"/>
      <c r="T40" s="641"/>
      <c r="U40" s="642">
        <f>IF(P40="","",VLOOKUP(P40,'数式用'!$A$5:$I$28,MATCH(T40,'数式用'!$H$4:$I$4,0)+7,0))</f>
      </c>
      <c r="V40" s="643"/>
      <c r="W40" s="159" t="s">
        <v>277</v>
      </c>
      <c r="X40" s="644"/>
      <c r="Y40" s="156" t="s">
        <v>278</v>
      </c>
      <c r="Z40" s="644"/>
      <c r="AA40" s="370" t="s">
        <v>279</v>
      </c>
      <c r="AB40" s="644"/>
      <c r="AC40" s="156" t="s">
        <v>278</v>
      </c>
      <c r="AD40" s="644"/>
      <c r="AE40" s="156" t="s">
        <v>280</v>
      </c>
      <c r="AF40" s="619" t="s">
        <v>281</v>
      </c>
      <c r="AG40" s="620">
        <f t="shared" si="4"/>
      </c>
      <c r="AH40" s="621" t="s">
        <v>282</v>
      </c>
      <c r="AI40" s="622">
        <f t="shared" si="0"/>
      </c>
      <c r="AK40" s="168" t="str">
        <f t="shared" si="5"/>
        <v>○</v>
      </c>
      <c r="AL40" s="169">
        <f t="shared" si="6"/>
      </c>
      <c r="AM40" s="170"/>
      <c r="AN40" s="170"/>
      <c r="AO40" s="170"/>
      <c r="AP40" s="170"/>
      <c r="AQ40" s="170"/>
      <c r="AR40" s="170"/>
      <c r="AS40" s="170"/>
      <c r="AT40" s="170"/>
      <c r="AU40" s="645"/>
    </row>
    <row r="41" spans="1:47" ht="33" customHeight="1" thickBot="1">
      <c r="A41" s="605">
        <f t="shared" si="3"/>
        <v>30</v>
      </c>
      <c r="B41" s="606">
        <f>IF('基本情報入力シート'!C62="","",'基本情報入力シート'!C62)</f>
      </c>
      <c r="C41" s="607">
        <f>IF('基本情報入力シート'!D62="","",'基本情報入力シート'!D62)</f>
      </c>
      <c r="D41" s="608">
        <f>IF('基本情報入力シート'!E62="","",'基本情報入力シート'!E62)</f>
      </c>
      <c r="E41" s="608">
        <f>IF('基本情報入力シート'!F62="","",'基本情報入力シート'!F62)</f>
      </c>
      <c r="F41" s="608">
        <f>IF('基本情報入力シート'!G62="","",'基本情報入力シート'!G62)</f>
      </c>
      <c r="G41" s="608">
        <f>IF('基本情報入力シート'!H62="","",'基本情報入力シート'!H62)</f>
      </c>
      <c r="H41" s="608">
        <f>IF('基本情報入力シート'!I62="","",'基本情報入力シート'!I62)</f>
      </c>
      <c r="I41" s="608">
        <f>IF('基本情報入力シート'!J62="","",'基本情報入力シート'!J62)</f>
      </c>
      <c r="J41" s="608">
        <f>IF('基本情報入力シート'!K62="","",'基本情報入力シート'!K62)</f>
      </c>
      <c r="K41" s="609">
        <f>IF('基本情報入力シート'!L62="","",'基本情報入力シート'!L62)</f>
      </c>
      <c r="L41" s="610">
        <f>IF('基本情報入力シート'!M62="","",'基本情報入力シート'!M62)</f>
      </c>
      <c r="M41" s="610">
        <f>IF('基本情報入力シート'!R62="","",'基本情報入力シート'!R62)</f>
      </c>
      <c r="N41" s="610">
        <f>IF('基本情報入力シート'!W62="","",'基本情報入力シート'!W62)</f>
      </c>
      <c r="O41" s="605">
        <f>IF('基本情報入力シート'!X62="","",'基本情報入力シート'!X62)</f>
      </c>
      <c r="P41" s="611">
        <f>IF('基本情報入力シート'!Y62="","",'基本情報入力シート'!Y62)</f>
      </c>
      <c r="Q41" s="612">
        <f>IF('基本情報入力シート'!Z62="","",'基本情報入力シート'!Z62)</f>
      </c>
      <c r="R41" s="639">
        <f>IF('基本情報入力シート'!AA62="","",'基本情報入力シート'!AA62)</f>
      </c>
      <c r="S41" s="640"/>
      <c r="T41" s="641"/>
      <c r="U41" s="642">
        <f>IF(P41="","",VLOOKUP(P41,'数式用'!$A$5:$I$28,MATCH(T41,'数式用'!$H$4:$I$4,0)+7,0))</f>
      </c>
      <c r="V41" s="643"/>
      <c r="W41" s="159" t="s">
        <v>277</v>
      </c>
      <c r="X41" s="644"/>
      <c r="Y41" s="156" t="s">
        <v>278</v>
      </c>
      <c r="Z41" s="644"/>
      <c r="AA41" s="370" t="s">
        <v>279</v>
      </c>
      <c r="AB41" s="644"/>
      <c r="AC41" s="156" t="s">
        <v>278</v>
      </c>
      <c r="AD41" s="644"/>
      <c r="AE41" s="156" t="s">
        <v>280</v>
      </c>
      <c r="AF41" s="619" t="s">
        <v>281</v>
      </c>
      <c r="AG41" s="620">
        <f t="shared" si="4"/>
      </c>
      <c r="AH41" s="621" t="s">
        <v>282</v>
      </c>
      <c r="AI41" s="622">
        <f t="shared" si="0"/>
      </c>
      <c r="AK41" s="168" t="str">
        <f t="shared" si="5"/>
        <v>○</v>
      </c>
      <c r="AL41" s="169">
        <f t="shared" si="6"/>
      </c>
      <c r="AM41" s="170"/>
      <c r="AN41" s="170"/>
      <c r="AO41" s="170"/>
      <c r="AP41" s="170"/>
      <c r="AQ41" s="170"/>
      <c r="AR41" s="170"/>
      <c r="AS41" s="170"/>
      <c r="AT41" s="170"/>
      <c r="AU41" s="645"/>
    </row>
    <row r="42" spans="1:47" ht="33" customHeight="1" thickBot="1">
      <c r="A42" s="605">
        <f t="shared" si="3"/>
        <v>31</v>
      </c>
      <c r="B42" s="606">
        <f>IF('基本情報入力シート'!C63="","",'基本情報入力シート'!C63)</f>
      </c>
      <c r="C42" s="607">
        <f>IF('基本情報入力シート'!D63="","",'基本情報入力シート'!D63)</f>
      </c>
      <c r="D42" s="608">
        <f>IF('基本情報入力シート'!E63="","",'基本情報入力シート'!E63)</f>
      </c>
      <c r="E42" s="608">
        <f>IF('基本情報入力シート'!F63="","",'基本情報入力シート'!F63)</f>
      </c>
      <c r="F42" s="608">
        <f>IF('基本情報入力シート'!G63="","",'基本情報入力シート'!G63)</f>
      </c>
      <c r="G42" s="608">
        <f>IF('基本情報入力シート'!H63="","",'基本情報入力シート'!H63)</f>
      </c>
      <c r="H42" s="608">
        <f>IF('基本情報入力シート'!I63="","",'基本情報入力シート'!I63)</f>
      </c>
      <c r="I42" s="608">
        <f>IF('基本情報入力シート'!J63="","",'基本情報入力シート'!J63)</f>
      </c>
      <c r="J42" s="608">
        <f>IF('基本情報入力シート'!K63="","",'基本情報入力シート'!K63)</f>
      </c>
      <c r="K42" s="609">
        <f>IF('基本情報入力シート'!L63="","",'基本情報入力シート'!L63)</f>
      </c>
      <c r="L42" s="610">
        <f>IF('基本情報入力シート'!M63="","",'基本情報入力シート'!M63)</f>
      </c>
      <c r="M42" s="610">
        <f>IF('基本情報入力シート'!R63="","",'基本情報入力シート'!R63)</f>
      </c>
      <c r="N42" s="610">
        <f>IF('基本情報入力シート'!W63="","",'基本情報入力シート'!W63)</f>
      </c>
      <c r="O42" s="605">
        <f>IF('基本情報入力シート'!X63="","",'基本情報入力シート'!X63)</f>
      </c>
      <c r="P42" s="611">
        <f>IF('基本情報入力シート'!Y63="","",'基本情報入力シート'!Y63)</f>
      </c>
      <c r="Q42" s="612">
        <f>IF('基本情報入力シート'!Z63="","",'基本情報入力シート'!Z63)</f>
      </c>
      <c r="R42" s="639">
        <f>IF('基本情報入力シート'!AA63="","",'基本情報入力シート'!AA63)</f>
      </c>
      <c r="S42" s="640"/>
      <c r="T42" s="641"/>
      <c r="U42" s="642">
        <f>IF(P42="","",VLOOKUP(P42,'数式用'!$A$5:$I$28,MATCH(T42,'数式用'!$H$4:$I$4,0)+7,0))</f>
      </c>
      <c r="V42" s="643"/>
      <c r="W42" s="159" t="s">
        <v>277</v>
      </c>
      <c r="X42" s="644"/>
      <c r="Y42" s="156" t="s">
        <v>278</v>
      </c>
      <c r="Z42" s="644"/>
      <c r="AA42" s="370" t="s">
        <v>279</v>
      </c>
      <c r="AB42" s="644"/>
      <c r="AC42" s="156" t="s">
        <v>278</v>
      </c>
      <c r="AD42" s="644"/>
      <c r="AE42" s="156" t="s">
        <v>280</v>
      </c>
      <c r="AF42" s="619" t="s">
        <v>281</v>
      </c>
      <c r="AG42" s="620">
        <f t="shared" si="4"/>
      </c>
      <c r="AH42" s="621" t="s">
        <v>282</v>
      </c>
      <c r="AI42" s="622">
        <f t="shared" si="0"/>
      </c>
      <c r="AK42" s="168" t="str">
        <f t="shared" si="5"/>
        <v>○</v>
      </c>
      <c r="AL42" s="169">
        <f t="shared" si="6"/>
      </c>
      <c r="AM42" s="170"/>
      <c r="AN42" s="170"/>
      <c r="AO42" s="170"/>
      <c r="AP42" s="170"/>
      <c r="AQ42" s="170"/>
      <c r="AR42" s="170"/>
      <c r="AS42" s="170"/>
      <c r="AT42" s="170"/>
      <c r="AU42" s="645"/>
    </row>
    <row r="43" spans="1:47" ht="33" customHeight="1" thickBot="1">
      <c r="A43" s="605">
        <f t="shared" si="3"/>
        <v>32</v>
      </c>
      <c r="B43" s="606">
        <f>IF('基本情報入力シート'!C64="","",'基本情報入力シート'!C64)</f>
      </c>
      <c r="C43" s="607">
        <f>IF('基本情報入力シート'!D64="","",'基本情報入力シート'!D64)</f>
      </c>
      <c r="D43" s="608">
        <f>IF('基本情報入力シート'!E64="","",'基本情報入力シート'!E64)</f>
      </c>
      <c r="E43" s="608">
        <f>IF('基本情報入力シート'!F64="","",'基本情報入力シート'!F64)</f>
      </c>
      <c r="F43" s="608">
        <f>IF('基本情報入力シート'!G64="","",'基本情報入力シート'!G64)</f>
      </c>
      <c r="G43" s="608">
        <f>IF('基本情報入力シート'!H64="","",'基本情報入力シート'!H64)</f>
      </c>
      <c r="H43" s="608">
        <f>IF('基本情報入力シート'!I64="","",'基本情報入力シート'!I64)</f>
      </c>
      <c r="I43" s="608">
        <f>IF('基本情報入力シート'!J64="","",'基本情報入力シート'!J64)</f>
      </c>
      <c r="J43" s="608">
        <f>IF('基本情報入力シート'!K64="","",'基本情報入力シート'!K64)</f>
      </c>
      <c r="K43" s="609">
        <f>IF('基本情報入力シート'!L64="","",'基本情報入力シート'!L64)</f>
      </c>
      <c r="L43" s="610">
        <f>IF('基本情報入力シート'!M64="","",'基本情報入力シート'!M64)</f>
      </c>
      <c r="M43" s="610">
        <f>IF('基本情報入力シート'!R64="","",'基本情報入力シート'!R64)</f>
      </c>
      <c r="N43" s="610">
        <f>IF('基本情報入力シート'!W64="","",'基本情報入力シート'!W64)</f>
      </c>
      <c r="O43" s="605">
        <f>IF('基本情報入力シート'!X64="","",'基本情報入力シート'!X64)</f>
      </c>
      <c r="P43" s="611">
        <f>IF('基本情報入力シート'!Y64="","",'基本情報入力シート'!Y64)</f>
      </c>
      <c r="Q43" s="612">
        <f>IF('基本情報入力シート'!Z64="","",'基本情報入力シート'!Z64)</f>
      </c>
      <c r="R43" s="639">
        <f>IF('基本情報入力シート'!AA64="","",'基本情報入力シート'!AA64)</f>
      </c>
      <c r="S43" s="640"/>
      <c r="T43" s="641"/>
      <c r="U43" s="642">
        <f>IF(P43="","",VLOOKUP(P43,'数式用'!$A$5:$I$28,MATCH(T43,'数式用'!$H$4:$I$4,0)+7,0))</f>
      </c>
      <c r="V43" s="643"/>
      <c r="W43" s="159" t="s">
        <v>277</v>
      </c>
      <c r="X43" s="644"/>
      <c r="Y43" s="156" t="s">
        <v>278</v>
      </c>
      <c r="Z43" s="644"/>
      <c r="AA43" s="370" t="s">
        <v>279</v>
      </c>
      <c r="AB43" s="644"/>
      <c r="AC43" s="156" t="s">
        <v>278</v>
      </c>
      <c r="AD43" s="644"/>
      <c r="AE43" s="156" t="s">
        <v>280</v>
      </c>
      <c r="AF43" s="619" t="s">
        <v>281</v>
      </c>
      <c r="AG43" s="620">
        <f t="shared" si="4"/>
      </c>
      <c r="AH43" s="621" t="s">
        <v>282</v>
      </c>
      <c r="AI43" s="622">
        <f t="shared" si="0"/>
      </c>
      <c r="AK43" s="168" t="str">
        <f t="shared" si="5"/>
        <v>○</v>
      </c>
      <c r="AL43" s="169">
        <f t="shared" si="6"/>
      </c>
      <c r="AM43" s="170"/>
      <c r="AN43" s="170"/>
      <c r="AO43" s="170"/>
      <c r="AP43" s="170"/>
      <c r="AQ43" s="170"/>
      <c r="AR43" s="170"/>
      <c r="AS43" s="170"/>
      <c r="AT43" s="170"/>
      <c r="AU43" s="645"/>
    </row>
    <row r="44" spans="1:47" ht="33" customHeight="1" thickBot="1">
      <c r="A44" s="605">
        <f t="shared" si="3"/>
        <v>33</v>
      </c>
      <c r="B44" s="606">
        <f>IF('基本情報入力シート'!C65="","",'基本情報入力シート'!C65)</f>
      </c>
      <c r="C44" s="607">
        <f>IF('基本情報入力シート'!D65="","",'基本情報入力シート'!D65)</f>
      </c>
      <c r="D44" s="608">
        <f>IF('基本情報入力シート'!E65="","",'基本情報入力シート'!E65)</f>
      </c>
      <c r="E44" s="608">
        <f>IF('基本情報入力シート'!F65="","",'基本情報入力シート'!F65)</f>
      </c>
      <c r="F44" s="608">
        <f>IF('基本情報入力シート'!G65="","",'基本情報入力シート'!G65)</f>
      </c>
      <c r="G44" s="608">
        <f>IF('基本情報入力シート'!H65="","",'基本情報入力シート'!H65)</f>
      </c>
      <c r="H44" s="608">
        <f>IF('基本情報入力シート'!I65="","",'基本情報入力シート'!I65)</f>
      </c>
      <c r="I44" s="608">
        <f>IF('基本情報入力シート'!J65="","",'基本情報入力シート'!J65)</f>
      </c>
      <c r="J44" s="608">
        <f>IF('基本情報入力シート'!K65="","",'基本情報入力シート'!K65)</f>
      </c>
      <c r="K44" s="609">
        <f>IF('基本情報入力シート'!L65="","",'基本情報入力シート'!L65)</f>
      </c>
      <c r="L44" s="610">
        <f>IF('基本情報入力シート'!M65="","",'基本情報入力シート'!M65)</f>
      </c>
      <c r="M44" s="610">
        <f>IF('基本情報入力シート'!R65="","",'基本情報入力シート'!R65)</f>
      </c>
      <c r="N44" s="610">
        <f>IF('基本情報入力シート'!W65="","",'基本情報入力シート'!W65)</f>
      </c>
      <c r="O44" s="605">
        <f>IF('基本情報入力シート'!X65="","",'基本情報入力シート'!X65)</f>
      </c>
      <c r="P44" s="611">
        <f>IF('基本情報入力シート'!Y65="","",'基本情報入力シート'!Y65)</f>
      </c>
      <c r="Q44" s="612">
        <f>IF('基本情報入力シート'!Z65="","",'基本情報入力シート'!Z65)</f>
      </c>
      <c r="R44" s="639">
        <f>IF('基本情報入力シート'!AA65="","",'基本情報入力シート'!AA65)</f>
      </c>
      <c r="S44" s="640"/>
      <c r="T44" s="641"/>
      <c r="U44" s="642">
        <f>IF(P44="","",VLOOKUP(P44,'数式用'!$A$5:$I$28,MATCH(T44,'数式用'!$H$4:$I$4,0)+7,0))</f>
      </c>
      <c r="V44" s="643"/>
      <c r="W44" s="159" t="s">
        <v>277</v>
      </c>
      <c r="X44" s="644"/>
      <c r="Y44" s="156" t="s">
        <v>278</v>
      </c>
      <c r="Z44" s="644"/>
      <c r="AA44" s="370" t="s">
        <v>279</v>
      </c>
      <c r="AB44" s="644"/>
      <c r="AC44" s="156" t="s">
        <v>278</v>
      </c>
      <c r="AD44" s="644"/>
      <c r="AE44" s="156" t="s">
        <v>280</v>
      </c>
      <c r="AF44" s="619" t="s">
        <v>281</v>
      </c>
      <c r="AG44" s="620">
        <f t="shared" si="4"/>
      </c>
      <c r="AH44" s="621" t="s">
        <v>282</v>
      </c>
      <c r="AI44" s="622">
        <f aca="true" t="shared" si="7" ref="AI44:AI75">_xlfn.IFERROR(ROUNDDOWN(ROUND(Q44*R44,0)*U44,0)*AG44,"")</f>
      </c>
      <c r="AK44" s="168" t="str">
        <f t="shared" si="5"/>
        <v>○</v>
      </c>
      <c r="AL44" s="169">
        <f t="shared" si="6"/>
      </c>
      <c r="AM44" s="170"/>
      <c r="AN44" s="170"/>
      <c r="AO44" s="170"/>
      <c r="AP44" s="170"/>
      <c r="AQ44" s="170"/>
      <c r="AR44" s="170"/>
      <c r="AS44" s="170"/>
      <c r="AT44" s="170"/>
      <c r="AU44" s="645"/>
    </row>
    <row r="45" spans="1:47" ht="33" customHeight="1" thickBot="1">
      <c r="A45" s="605">
        <f t="shared" si="3"/>
        <v>34</v>
      </c>
      <c r="B45" s="606">
        <f>IF('基本情報入力シート'!C66="","",'基本情報入力シート'!C66)</f>
      </c>
      <c r="C45" s="607">
        <f>IF('基本情報入力シート'!D66="","",'基本情報入力シート'!D66)</f>
      </c>
      <c r="D45" s="608">
        <f>IF('基本情報入力シート'!E66="","",'基本情報入力シート'!E66)</f>
      </c>
      <c r="E45" s="608">
        <f>IF('基本情報入力シート'!F66="","",'基本情報入力シート'!F66)</f>
      </c>
      <c r="F45" s="608">
        <f>IF('基本情報入力シート'!G66="","",'基本情報入力シート'!G66)</f>
      </c>
      <c r="G45" s="608">
        <f>IF('基本情報入力シート'!H66="","",'基本情報入力シート'!H66)</f>
      </c>
      <c r="H45" s="608">
        <f>IF('基本情報入力シート'!I66="","",'基本情報入力シート'!I66)</f>
      </c>
      <c r="I45" s="608">
        <f>IF('基本情報入力シート'!J66="","",'基本情報入力シート'!J66)</f>
      </c>
      <c r="J45" s="608">
        <f>IF('基本情報入力シート'!K66="","",'基本情報入力シート'!K66)</f>
      </c>
      <c r="K45" s="609">
        <f>IF('基本情報入力シート'!L66="","",'基本情報入力シート'!L66)</f>
      </c>
      <c r="L45" s="610">
        <f>IF('基本情報入力シート'!M66="","",'基本情報入力シート'!M66)</f>
      </c>
      <c r="M45" s="610">
        <f>IF('基本情報入力シート'!R66="","",'基本情報入力シート'!R66)</f>
      </c>
      <c r="N45" s="610">
        <f>IF('基本情報入力シート'!W66="","",'基本情報入力シート'!W66)</f>
      </c>
      <c r="O45" s="605">
        <f>IF('基本情報入力シート'!X66="","",'基本情報入力シート'!X66)</f>
      </c>
      <c r="P45" s="611">
        <f>IF('基本情報入力シート'!Y66="","",'基本情報入力シート'!Y66)</f>
      </c>
      <c r="Q45" s="612">
        <f>IF('基本情報入力シート'!Z66="","",'基本情報入力シート'!Z66)</f>
      </c>
      <c r="R45" s="639">
        <f>IF('基本情報入力シート'!AA66="","",'基本情報入力シート'!AA66)</f>
      </c>
      <c r="S45" s="640"/>
      <c r="T45" s="641"/>
      <c r="U45" s="642">
        <f>IF(P45="","",VLOOKUP(P45,'数式用'!$A$5:$I$28,MATCH(T45,'数式用'!$H$4:$I$4,0)+7,0))</f>
      </c>
      <c r="V45" s="643"/>
      <c r="W45" s="159" t="s">
        <v>277</v>
      </c>
      <c r="X45" s="644"/>
      <c r="Y45" s="156" t="s">
        <v>278</v>
      </c>
      <c r="Z45" s="644"/>
      <c r="AA45" s="370" t="s">
        <v>279</v>
      </c>
      <c r="AB45" s="644"/>
      <c r="AC45" s="156" t="s">
        <v>278</v>
      </c>
      <c r="AD45" s="644"/>
      <c r="AE45" s="156" t="s">
        <v>280</v>
      </c>
      <c r="AF45" s="619" t="s">
        <v>281</v>
      </c>
      <c r="AG45" s="620">
        <f t="shared" si="4"/>
      </c>
      <c r="AH45" s="621" t="s">
        <v>282</v>
      </c>
      <c r="AI45" s="622">
        <f t="shared" si="7"/>
      </c>
      <c r="AK45" s="168" t="str">
        <f t="shared" si="5"/>
        <v>○</v>
      </c>
      <c r="AL45" s="169">
        <f t="shared" si="6"/>
      </c>
      <c r="AM45" s="170"/>
      <c r="AN45" s="170"/>
      <c r="AO45" s="170"/>
      <c r="AP45" s="170"/>
      <c r="AQ45" s="170"/>
      <c r="AR45" s="170"/>
      <c r="AS45" s="170"/>
      <c r="AT45" s="170"/>
      <c r="AU45" s="645"/>
    </row>
    <row r="46" spans="1:47" ht="33" customHeight="1" thickBot="1">
      <c r="A46" s="605">
        <f t="shared" si="3"/>
        <v>35</v>
      </c>
      <c r="B46" s="606">
        <f>IF('基本情報入力シート'!C67="","",'基本情報入力シート'!C67)</f>
      </c>
      <c r="C46" s="607">
        <f>IF('基本情報入力シート'!D67="","",'基本情報入力シート'!D67)</f>
      </c>
      <c r="D46" s="608">
        <f>IF('基本情報入力シート'!E67="","",'基本情報入力シート'!E67)</f>
      </c>
      <c r="E46" s="608">
        <f>IF('基本情報入力シート'!F67="","",'基本情報入力シート'!F67)</f>
      </c>
      <c r="F46" s="608">
        <f>IF('基本情報入力シート'!G67="","",'基本情報入力シート'!G67)</f>
      </c>
      <c r="G46" s="608">
        <f>IF('基本情報入力シート'!H67="","",'基本情報入力シート'!H67)</f>
      </c>
      <c r="H46" s="608">
        <f>IF('基本情報入力シート'!I67="","",'基本情報入力シート'!I67)</f>
      </c>
      <c r="I46" s="608">
        <f>IF('基本情報入力シート'!J67="","",'基本情報入力シート'!J67)</f>
      </c>
      <c r="J46" s="608">
        <f>IF('基本情報入力シート'!K67="","",'基本情報入力シート'!K67)</f>
      </c>
      <c r="K46" s="609">
        <f>IF('基本情報入力シート'!L67="","",'基本情報入力シート'!L67)</f>
      </c>
      <c r="L46" s="610">
        <f>IF('基本情報入力シート'!M67="","",'基本情報入力シート'!M67)</f>
      </c>
      <c r="M46" s="610">
        <f>IF('基本情報入力シート'!R67="","",'基本情報入力シート'!R67)</f>
      </c>
      <c r="N46" s="610">
        <f>IF('基本情報入力シート'!W67="","",'基本情報入力シート'!W67)</f>
      </c>
      <c r="O46" s="605">
        <f>IF('基本情報入力シート'!X67="","",'基本情報入力シート'!X67)</f>
      </c>
      <c r="P46" s="611">
        <f>IF('基本情報入力シート'!Y67="","",'基本情報入力シート'!Y67)</f>
      </c>
      <c r="Q46" s="612">
        <f>IF('基本情報入力シート'!Z67="","",'基本情報入力シート'!Z67)</f>
      </c>
      <c r="R46" s="639">
        <f>IF('基本情報入力シート'!AA67="","",'基本情報入力シート'!AA67)</f>
      </c>
      <c r="S46" s="640"/>
      <c r="T46" s="641"/>
      <c r="U46" s="642">
        <f>IF(P46="","",VLOOKUP(P46,'数式用'!$A$5:$I$28,MATCH(T46,'数式用'!$H$4:$I$4,0)+7,0))</f>
      </c>
      <c r="V46" s="643"/>
      <c r="W46" s="159" t="s">
        <v>277</v>
      </c>
      <c r="X46" s="644"/>
      <c r="Y46" s="156" t="s">
        <v>278</v>
      </c>
      <c r="Z46" s="644"/>
      <c r="AA46" s="370" t="s">
        <v>279</v>
      </c>
      <c r="AB46" s="644"/>
      <c r="AC46" s="156" t="s">
        <v>278</v>
      </c>
      <c r="AD46" s="644"/>
      <c r="AE46" s="156" t="s">
        <v>280</v>
      </c>
      <c r="AF46" s="619" t="s">
        <v>281</v>
      </c>
      <c r="AG46" s="620">
        <f t="shared" si="4"/>
      </c>
      <c r="AH46" s="621" t="s">
        <v>282</v>
      </c>
      <c r="AI46" s="622">
        <f t="shared" si="7"/>
      </c>
      <c r="AK46" s="168" t="str">
        <f t="shared" si="5"/>
        <v>○</v>
      </c>
      <c r="AL46" s="169">
        <f t="shared" si="6"/>
      </c>
      <c r="AM46" s="170"/>
      <c r="AN46" s="170"/>
      <c r="AO46" s="170"/>
      <c r="AP46" s="170"/>
      <c r="AQ46" s="170"/>
      <c r="AR46" s="170"/>
      <c r="AS46" s="170"/>
      <c r="AT46" s="170"/>
      <c r="AU46" s="645"/>
    </row>
    <row r="47" spans="1:47" ht="33" customHeight="1" thickBot="1">
      <c r="A47" s="605">
        <f t="shared" si="3"/>
        <v>36</v>
      </c>
      <c r="B47" s="606">
        <f>IF('基本情報入力シート'!C68="","",'基本情報入力シート'!C68)</f>
      </c>
      <c r="C47" s="607">
        <f>IF('基本情報入力シート'!D68="","",'基本情報入力シート'!D68)</f>
      </c>
      <c r="D47" s="608">
        <f>IF('基本情報入力シート'!E68="","",'基本情報入力シート'!E68)</f>
      </c>
      <c r="E47" s="608">
        <f>IF('基本情報入力シート'!F68="","",'基本情報入力シート'!F68)</f>
      </c>
      <c r="F47" s="608">
        <f>IF('基本情報入力シート'!G68="","",'基本情報入力シート'!G68)</f>
      </c>
      <c r="G47" s="608">
        <f>IF('基本情報入力シート'!H68="","",'基本情報入力シート'!H68)</f>
      </c>
      <c r="H47" s="608">
        <f>IF('基本情報入力シート'!I68="","",'基本情報入力シート'!I68)</f>
      </c>
      <c r="I47" s="608">
        <f>IF('基本情報入力シート'!J68="","",'基本情報入力シート'!J68)</f>
      </c>
      <c r="J47" s="608">
        <f>IF('基本情報入力シート'!K68="","",'基本情報入力シート'!K68)</f>
      </c>
      <c r="K47" s="609">
        <f>IF('基本情報入力シート'!L68="","",'基本情報入力シート'!L68)</f>
      </c>
      <c r="L47" s="610">
        <f>IF('基本情報入力シート'!M68="","",'基本情報入力シート'!M68)</f>
      </c>
      <c r="M47" s="610">
        <f>IF('基本情報入力シート'!R68="","",'基本情報入力シート'!R68)</f>
      </c>
      <c r="N47" s="610">
        <f>IF('基本情報入力シート'!W68="","",'基本情報入力シート'!W68)</f>
      </c>
      <c r="O47" s="605">
        <f>IF('基本情報入力シート'!X68="","",'基本情報入力シート'!X68)</f>
      </c>
      <c r="P47" s="611">
        <f>IF('基本情報入力シート'!Y68="","",'基本情報入力シート'!Y68)</f>
      </c>
      <c r="Q47" s="612">
        <f>IF('基本情報入力シート'!Z68="","",'基本情報入力シート'!Z68)</f>
      </c>
      <c r="R47" s="639">
        <f>IF('基本情報入力シート'!AA68="","",'基本情報入力シート'!AA68)</f>
      </c>
      <c r="S47" s="640"/>
      <c r="T47" s="641"/>
      <c r="U47" s="642">
        <f>IF(P47="","",VLOOKUP(P47,'数式用'!$A$5:$I$28,MATCH(T47,'数式用'!$H$4:$I$4,0)+7,0))</f>
      </c>
      <c r="V47" s="643"/>
      <c r="W47" s="159" t="s">
        <v>277</v>
      </c>
      <c r="X47" s="644"/>
      <c r="Y47" s="156" t="s">
        <v>278</v>
      </c>
      <c r="Z47" s="644"/>
      <c r="AA47" s="370" t="s">
        <v>279</v>
      </c>
      <c r="AB47" s="644"/>
      <c r="AC47" s="156" t="s">
        <v>278</v>
      </c>
      <c r="AD47" s="644"/>
      <c r="AE47" s="156" t="s">
        <v>280</v>
      </c>
      <c r="AF47" s="619" t="s">
        <v>281</v>
      </c>
      <c r="AG47" s="620">
        <f t="shared" si="4"/>
      </c>
      <c r="AH47" s="621" t="s">
        <v>282</v>
      </c>
      <c r="AI47" s="622">
        <f t="shared" si="7"/>
      </c>
      <c r="AK47" s="168" t="str">
        <f t="shared" si="5"/>
        <v>○</v>
      </c>
      <c r="AL47" s="169">
        <f t="shared" si="6"/>
      </c>
      <c r="AM47" s="170"/>
      <c r="AN47" s="170"/>
      <c r="AO47" s="170"/>
      <c r="AP47" s="170"/>
      <c r="AQ47" s="170"/>
      <c r="AR47" s="170"/>
      <c r="AS47" s="170"/>
      <c r="AT47" s="170"/>
      <c r="AU47" s="645"/>
    </row>
    <row r="48" spans="1:47" ht="33" customHeight="1" thickBot="1">
      <c r="A48" s="605">
        <f t="shared" si="3"/>
        <v>37</v>
      </c>
      <c r="B48" s="606">
        <f>IF('基本情報入力シート'!C69="","",'基本情報入力シート'!C69)</f>
      </c>
      <c r="C48" s="607">
        <f>IF('基本情報入力シート'!D69="","",'基本情報入力シート'!D69)</f>
      </c>
      <c r="D48" s="608">
        <f>IF('基本情報入力シート'!E69="","",'基本情報入力シート'!E69)</f>
      </c>
      <c r="E48" s="608">
        <f>IF('基本情報入力シート'!F69="","",'基本情報入力シート'!F69)</f>
      </c>
      <c r="F48" s="608">
        <f>IF('基本情報入力シート'!G69="","",'基本情報入力シート'!G69)</f>
      </c>
      <c r="G48" s="608">
        <f>IF('基本情報入力シート'!H69="","",'基本情報入力シート'!H69)</f>
      </c>
      <c r="H48" s="608">
        <f>IF('基本情報入力シート'!I69="","",'基本情報入力シート'!I69)</f>
      </c>
      <c r="I48" s="608">
        <f>IF('基本情報入力シート'!J69="","",'基本情報入力シート'!J69)</f>
      </c>
      <c r="J48" s="608">
        <f>IF('基本情報入力シート'!K69="","",'基本情報入力シート'!K69)</f>
      </c>
      <c r="K48" s="609">
        <f>IF('基本情報入力シート'!L69="","",'基本情報入力シート'!L69)</f>
      </c>
      <c r="L48" s="610">
        <f>IF('基本情報入力シート'!M69="","",'基本情報入力シート'!M69)</f>
      </c>
      <c r="M48" s="610">
        <f>IF('基本情報入力シート'!R69="","",'基本情報入力シート'!R69)</f>
      </c>
      <c r="N48" s="610">
        <f>IF('基本情報入力シート'!W69="","",'基本情報入力シート'!W69)</f>
      </c>
      <c r="O48" s="605">
        <f>IF('基本情報入力シート'!X69="","",'基本情報入力シート'!X69)</f>
      </c>
      <c r="P48" s="611">
        <f>IF('基本情報入力シート'!Y69="","",'基本情報入力シート'!Y69)</f>
      </c>
      <c r="Q48" s="612">
        <f>IF('基本情報入力シート'!Z69="","",'基本情報入力シート'!Z69)</f>
      </c>
      <c r="R48" s="639">
        <f>IF('基本情報入力シート'!AA69="","",'基本情報入力シート'!AA69)</f>
      </c>
      <c r="S48" s="640"/>
      <c r="T48" s="641"/>
      <c r="U48" s="642">
        <f>IF(P48="","",VLOOKUP(P48,'数式用'!$A$5:$I$28,MATCH(T48,'数式用'!$H$4:$I$4,0)+7,0))</f>
      </c>
      <c r="V48" s="643"/>
      <c r="W48" s="159" t="s">
        <v>277</v>
      </c>
      <c r="X48" s="644"/>
      <c r="Y48" s="156" t="s">
        <v>278</v>
      </c>
      <c r="Z48" s="644"/>
      <c r="AA48" s="370" t="s">
        <v>279</v>
      </c>
      <c r="AB48" s="644"/>
      <c r="AC48" s="156" t="s">
        <v>278</v>
      </c>
      <c r="AD48" s="644"/>
      <c r="AE48" s="156" t="s">
        <v>280</v>
      </c>
      <c r="AF48" s="619" t="s">
        <v>281</v>
      </c>
      <c r="AG48" s="620">
        <f t="shared" si="4"/>
      </c>
      <c r="AH48" s="621" t="s">
        <v>282</v>
      </c>
      <c r="AI48" s="622">
        <f t="shared" si="7"/>
      </c>
      <c r="AK48" s="168" t="str">
        <f t="shared" si="5"/>
        <v>○</v>
      </c>
      <c r="AL48" s="169">
        <f t="shared" si="6"/>
      </c>
      <c r="AM48" s="170"/>
      <c r="AN48" s="170"/>
      <c r="AO48" s="170"/>
      <c r="AP48" s="170"/>
      <c r="AQ48" s="170"/>
      <c r="AR48" s="170"/>
      <c r="AS48" s="170"/>
      <c r="AT48" s="170"/>
      <c r="AU48" s="645"/>
    </row>
    <row r="49" spans="1:47" ht="33" customHeight="1" thickBot="1">
      <c r="A49" s="605">
        <f t="shared" si="3"/>
        <v>38</v>
      </c>
      <c r="B49" s="606">
        <f>IF('基本情報入力シート'!C70="","",'基本情報入力シート'!C70)</f>
      </c>
      <c r="C49" s="607">
        <f>IF('基本情報入力シート'!D70="","",'基本情報入力シート'!D70)</f>
      </c>
      <c r="D49" s="608">
        <f>IF('基本情報入力シート'!E70="","",'基本情報入力シート'!E70)</f>
      </c>
      <c r="E49" s="608">
        <f>IF('基本情報入力シート'!F70="","",'基本情報入力シート'!F70)</f>
      </c>
      <c r="F49" s="608">
        <f>IF('基本情報入力シート'!G70="","",'基本情報入力シート'!G70)</f>
      </c>
      <c r="G49" s="608">
        <f>IF('基本情報入力シート'!H70="","",'基本情報入力シート'!H70)</f>
      </c>
      <c r="H49" s="608">
        <f>IF('基本情報入力シート'!I70="","",'基本情報入力シート'!I70)</f>
      </c>
      <c r="I49" s="608">
        <f>IF('基本情報入力シート'!J70="","",'基本情報入力シート'!J70)</f>
      </c>
      <c r="J49" s="608">
        <f>IF('基本情報入力シート'!K70="","",'基本情報入力シート'!K70)</f>
      </c>
      <c r="K49" s="609">
        <f>IF('基本情報入力シート'!L70="","",'基本情報入力シート'!L70)</f>
      </c>
      <c r="L49" s="610">
        <f>IF('基本情報入力シート'!M70="","",'基本情報入力シート'!M70)</f>
      </c>
      <c r="M49" s="610">
        <f>IF('基本情報入力シート'!R70="","",'基本情報入力シート'!R70)</f>
      </c>
      <c r="N49" s="610">
        <f>IF('基本情報入力シート'!W70="","",'基本情報入力シート'!W70)</f>
      </c>
      <c r="O49" s="605">
        <f>IF('基本情報入力シート'!X70="","",'基本情報入力シート'!X70)</f>
      </c>
      <c r="P49" s="611">
        <f>IF('基本情報入力シート'!Y70="","",'基本情報入力シート'!Y70)</f>
      </c>
      <c r="Q49" s="612">
        <f>IF('基本情報入力シート'!Z70="","",'基本情報入力シート'!Z70)</f>
      </c>
      <c r="R49" s="639">
        <f>IF('基本情報入力シート'!AA70="","",'基本情報入力シート'!AA70)</f>
      </c>
      <c r="S49" s="640"/>
      <c r="T49" s="641"/>
      <c r="U49" s="642">
        <f>IF(P49="","",VLOOKUP(P49,'数式用'!$A$5:$I$28,MATCH(T49,'数式用'!$H$4:$I$4,0)+7,0))</f>
      </c>
      <c r="V49" s="643"/>
      <c r="W49" s="159" t="s">
        <v>277</v>
      </c>
      <c r="X49" s="644"/>
      <c r="Y49" s="156" t="s">
        <v>278</v>
      </c>
      <c r="Z49" s="644"/>
      <c r="AA49" s="370" t="s">
        <v>279</v>
      </c>
      <c r="AB49" s="644"/>
      <c r="AC49" s="156" t="s">
        <v>278</v>
      </c>
      <c r="AD49" s="644"/>
      <c r="AE49" s="156" t="s">
        <v>280</v>
      </c>
      <c r="AF49" s="619" t="s">
        <v>281</v>
      </c>
      <c r="AG49" s="620">
        <f t="shared" si="4"/>
      </c>
      <c r="AH49" s="621" t="s">
        <v>282</v>
      </c>
      <c r="AI49" s="622">
        <f t="shared" si="7"/>
      </c>
      <c r="AK49" s="168" t="str">
        <f t="shared" si="5"/>
        <v>○</v>
      </c>
      <c r="AL49" s="169">
        <f t="shared" si="6"/>
      </c>
      <c r="AM49" s="170"/>
      <c r="AN49" s="170"/>
      <c r="AO49" s="170"/>
      <c r="AP49" s="170"/>
      <c r="AQ49" s="170"/>
      <c r="AR49" s="170"/>
      <c r="AS49" s="170"/>
      <c r="AT49" s="170"/>
      <c r="AU49" s="645"/>
    </row>
    <row r="50" spans="1:47" ht="33" customHeight="1" thickBot="1">
      <c r="A50" s="605">
        <f t="shared" si="3"/>
        <v>39</v>
      </c>
      <c r="B50" s="606">
        <f>IF('基本情報入力シート'!C71="","",'基本情報入力シート'!C71)</f>
      </c>
      <c r="C50" s="607">
        <f>IF('基本情報入力シート'!D71="","",'基本情報入力シート'!D71)</f>
      </c>
      <c r="D50" s="608">
        <f>IF('基本情報入力シート'!E71="","",'基本情報入力シート'!E71)</f>
      </c>
      <c r="E50" s="608">
        <f>IF('基本情報入力シート'!F71="","",'基本情報入力シート'!F71)</f>
      </c>
      <c r="F50" s="608">
        <f>IF('基本情報入力シート'!G71="","",'基本情報入力シート'!G71)</f>
      </c>
      <c r="G50" s="608">
        <f>IF('基本情報入力シート'!H71="","",'基本情報入力シート'!H71)</f>
      </c>
      <c r="H50" s="608">
        <f>IF('基本情報入力シート'!I71="","",'基本情報入力シート'!I71)</f>
      </c>
      <c r="I50" s="608">
        <f>IF('基本情報入力シート'!J71="","",'基本情報入力シート'!J71)</f>
      </c>
      <c r="J50" s="608">
        <f>IF('基本情報入力シート'!K71="","",'基本情報入力シート'!K71)</f>
      </c>
      <c r="K50" s="609">
        <f>IF('基本情報入力シート'!L71="","",'基本情報入力シート'!L71)</f>
      </c>
      <c r="L50" s="610">
        <f>IF('基本情報入力シート'!M71="","",'基本情報入力シート'!M71)</f>
      </c>
      <c r="M50" s="610">
        <f>IF('基本情報入力シート'!R71="","",'基本情報入力シート'!R71)</f>
      </c>
      <c r="N50" s="610">
        <f>IF('基本情報入力シート'!W71="","",'基本情報入力シート'!W71)</f>
      </c>
      <c r="O50" s="605">
        <f>IF('基本情報入力シート'!X71="","",'基本情報入力シート'!X71)</f>
      </c>
      <c r="P50" s="611">
        <f>IF('基本情報入力シート'!Y71="","",'基本情報入力シート'!Y71)</f>
      </c>
      <c r="Q50" s="612">
        <f>IF('基本情報入力シート'!Z71="","",'基本情報入力シート'!Z71)</f>
      </c>
      <c r="R50" s="639">
        <f>IF('基本情報入力シート'!AA71="","",'基本情報入力シート'!AA71)</f>
      </c>
      <c r="S50" s="640"/>
      <c r="T50" s="641"/>
      <c r="U50" s="642">
        <f>IF(P50="","",VLOOKUP(P50,'数式用'!$A$5:$I$28,MATCH(T50,'数式用'!$H$4:$I$4,0)+7,0))</f>
      </c>
      <c r="V50" s="643"/>
      <c r="W50" s="159" t="s">
        <v>277</v>
      </c>
      <c r="X50" s="644"/>
      <c r="Y50" s="156" t="s">
        <v>278</v>
      </c>
      <c r="Z50" s="644"/>
      <c r="AA50" s="370" t="s">
        <v>279</v>
      </c>
      <c r="AB50" s="644"/>
      <c r="AC50" s="156" t="s">
        <v>278</v>
      </c>
      <c r="AD50" s="644"/>
      <c r="AE50" s="156" t="s">
        <v>280</v>
      </c>
      <c r="AF50" s="619" t="s">
        <v>281</v>
      </c>
      <c r="AG50" s="620">
        <f t="shared" si="4"/>
      </c>
      <c r="AH50" s="621" t="s">
        <v>282</v>
      </c>
      <c r="AI50" s="622">
        <f t="shared" si="7"/>
      </c>
      <c r="AK50" s="168" t="str">
        <f t="shared" si="5"/>
        <v>○</v>
      </c>
      <c r="AL50" s="169">
        <f t="shared" si="6"/>
      </c>
      <c r="AM50" s="170"/>
      <c r="AN50" s="170"/>
      <c r="AO50" s="170"/>
      <c r="AP50" s="170"/>
      <c r="AQ50" s="170"/>
      <c r="AR50" s="170"/>
      <c r="AS50" s="170"/>
      <c r="AT50" s="170"/>
      <c r="AU50" s="645"/>
    </row>
    <row r="51" spans="1:47" ht="33" customHeight="1" thickBot="1">
      <c r="A51" s="605">
        <f t="shared" si="3"/>
        <v>40</v>
      </c>
      <c r="B51" s="606">
        <f>IF('基本情報入力シート'!C72="","",'基本情報入力シート'!C72)</f>
      </c>
      <c r="C51" s="607">
        <f>IF('基本情報入力シート'!D72="","",'基本情報入力シート'!D72)</f>
      </c>
      <c r="D51" s="608">
        <f>IF('基本情報入力シート'!E72="","",'基本情報入力シート'!E72)</f>
      </c>
      <c r="E51" s="608">
        <f>IF('基本情報入力シート'!F72="","",'基本情報入力シート'!F72)</f>
      </c>
      <c r="F51" s="608">
        <f>IF('基本情報入力シート'!G72="","",'基本情報入力シート'!G72)</f>
      </c>
      <c r="G51" s="608">
        <f>IF('基本情報入力シート'!H72="","",'基本情報入力シート'!H72)</f>
      </c>
      <c r="H51" s="608">
        <f>IF('基本情報入力シート'!I72="","",'基本情報入力シート'!I72)</f>
      </c>
      <c r="I51" s="608">
        <f>IF('基本情報入力シート'!J72="","",'基本情報入力シート'!J72)</f>
      </c>
      <c r="J51" s="608">
        <f>IF('基本情報入力シート'!K72="","",'基本情報入力シート'!K72)</f>
      </c>
      <c r="K51" s="609">
        <f>IF('基本情報入力シート'!L72="","",'基本情報入力シート'!L72)</f>
      </c>
      <c r="L51" s="610">
        <f>IF('基本情報入力シート'!M72="","",'基本情報入力シート'!M72)</f>
      </c>
      <c r="M51" s="610">
        <f>IF('基本情報入力シート'!R72="","",'基本情報入力シート'!R72)</f>
      </c>
      <c r="N51" s="610">
        <f>IF('基本情報入力シート'!W72="","",'基本情報入力シート'!W72)</f>
      </c>
      <c r="O51" s="605">
        <f>IF('基本情報入力シート'!X72="","",'基本情報入力シート'!X72)</f>
      </c>
      <c r="P51" s="611">
        <f>IF('基本情報入力シート'!Y72="","",'基本情報入力シート'!Y72)</f>
      </c>
      <c r="Q51" s="612">
        <f>IF('基本情報入力シート'!Z72="","",'基本情報入力シート'!Z72)</f>
      </c>
      <c r="R51" s="639">
        <f>IF('基本情報入力シート'!AA72="","",'基本情報入力シート'!AA72)</f>
      </c>
      <c r="S51" s="640"/>
      <c r="T51" s="641"/>
      <c r="U51" s="642">
        <f>IF(P51="","",VLOOKUP(P51,'数式用'!$A$5:$I$28,MATCH(T51,'数式用'!$H$4:$I$4,0)+7,0))</f>
      </c>
      <c r="V51" s="643"/>
      <c r="W51" s="159" t="s">
        <v>277</v>
      </c>
      <c r="X51" s="644"/>
      <c r="Y51" s="156" t="s">
        <v>278</v>
      </c>
      <c r="Z51" s="644"/>
      <c r="AA51" s="370" t="s">
        <v>279</v>
      </c>
      <c r="AB51" s="644"/>
      <c r="AC51" s="156" t="s">
        <v>278</v>
      </c>
      <c r="AD51" s="644"/>
      <c r="AE51" s="156" t="s">
        <v>280</v>
      </c>
      <c r="AF51" s="619" t="s">
        <v>281</v>
      </c>
      <c r="AG51" s="620">
        <f t="shared" si="4"/>
      </c>
      <c r="AH51" s="621" t="s">
        <v>282</v>
      </c>
      <c r="AI51" s="622">
        <f t="shared" si="7"/>
      </c>
      <c r="AK51" s="168" t="str">
        <f t="shared" si="5"/>
        <v>○</v>
      </c>
      <c r="AL51" s="169">
        <f t="shared" si="6"/>
      </c>
      <c r="AM51" s="170"/>
      <c r="AN51" s="170"/>
      <c r="AO51" s="170"/>
      <c r="AP51" s="170"/>
      <c r="AQ51" s="170"/>
      <c r="AR51" s="170"/>
      <c r="AS51" s="170"/>
      <c r="AT51" s="170"/>
      <c r="AU51" s="645"/>
    </row>
    <row r="52" spans="1:47" ht="33" customHeight="1" thickBot="1">
      <c r="A52" s="605">
        <f t="shared" si="3"/>
        <v>41</v>
      </c>
      <c r="B52" s="606">
        <f>IF('基本情報入力シート'!C73="","",'基本情報入力シート'!C73)</f>
      </c>
      <c r="C52" s="607">
        <f>IF('基本情報入力シート'!D73="","",'基本情報入力シート'!D73)</f>
      </c>
      <c r="D52" s="608">
        <f>IF('基本情報入力シート'!E73="","",'基本情報入力シート'!E73)</f>
      </c>
      <c r="E52" s="608">
        <f>IF('基本情報入力シート'!F73="","",'基本情報入力シート'!F73)</f>
      </c>
      <c r="F52" s="608">
        <f>IF('基本情報入力シート'!G73="","",'基本情報入力シート'!G73)</f>
      </c>
      <c r="G52" s="608">
        <f>IF('基本情報入力シート'!H73="","",'基本情報入力シート'!H73)</f>
      </c>
      <c r="H52" s="608">
        <f>IF('基本情報入力シート'!I73="","",'基本情報入力シート'!I73)</f>
      </c>
      <c r="I52" s="608">
        <f>IF('基本情報入力シート'!J73="","",'基本情報入力シート'!J73)</f>
      </c>
      <c r="J52" s="608">
        <f>IF('基本情報入力シート'!K73="","",'基本情報入力シート'!K73)</f>
      </c>
      <c r="K52" s="609">
        <f>IF('基本情報入力シート'!L73="","",'基本情報入力シート'!L73)</f>
      </c>
      <c r="L52" s="610">
        <f>IF('基本情報入力シート'!M73="","",'基本情報入力シート'!M73)</f>
      </c>
      <c r="M52" s="610">
        <f>IF('基本情報入力シート'!R73="","",'基本情報入力シート'!R73)</f>
      </c>
      <c r="N52" s="610">
        <f>IF('基本情報入力シート'!W73="","",'基本情報入力シート'!W73)</f>
      </c>
      <c r="O52" s="605">
        <f>IF('基本情報入力シート'!X73="","",'基本情報入力シート'!X73)</f>
      </c>
      <c r="P52" s="611">
        <f>IF('基本情報入力シート'!Y73="","",'基本情報入力シート'!Y73)</f>
      </c>
      <c r="Q52" s="612">
        <f>IF('基本情報入力シート'!Z73="","",'基本情報入力シート'!Z73)</f>
      </c>
      <c r="R52" s="639">
        <f>IF('基本情報入力シート'!AA73="","",'基本情報入力シート'!AA73)</f>
      </c>
      <c r="S52" s="640"/>
      <c r="T52" s="641"/>
      <c r="U52" s="642">
        <f>IF(P52="","",VLOOKUP(P52,'数式用'!$A$5:$I$28,MATCH(T52,'数式用'!$H$4:$I$4,0)+7,0))</f>
      </c>
      <c r="V52" s="643"/>
      <c r="W52" s="159" t="s">
        <v>277</v>
      </c>
      <c r="X52" s="644"/>
      <c r="Y52" s="156" t="s">
        <v>278</v>
      </c>
      <c r="Z52" s="644"/>
      <c r="AA52" s="370" t="s">
        <v>279</v>
      </c>
      <c r="AB52" s="644"/>
      <c r="AC52" s="156" t="s">
        <v>278</v>
      </c>
      <c r="AD52" s="644"/>
      <c r="AE52" s="156" t="s">
        <v>280</v>
      </c>
      <c r="AF52" s="619" t="s">
        <v>281</v>
      </c>
      <c r="AG52" s="620">
        <f t="shared" si="4"/>
      </c>
      <c r="AH52" s="621" t="s">
        <v>282</v>
      </c>
      <c r="AI52" s="622">
        <f t="shared" si="7"/>
      </c>
      <c r="AK52" s="168" t="str">
        <f t="shared" si="5"/>
        <v>○</v>
      </c>
      <c r="AL52" s="169">
        <f t="shared" si="6"/>
      </c>
      <c r="AM52" s="170"/>
      <c r="AN52" s="170"/>
      <c r="AO52" s="170"/>
      <c r="AP52" s="170"/>
      <c r="AQ52" s="170"/>
      <c r="AR52" s="170"/>
      <c r="AS52" s="170"/>
      <c r="AT52" s="170"/>
      <c r="AU52" s="645"/>
    </row>
    <row r="53" spans="1:47" ht="33" customHeight="1" thickBot="1">
      <c r="A53" s="605">
        <f t="shared" si="3"/>
        <v>42</v>
      </c>
      <c r="B53" s="606">
        <f>IF('基本情報入力シート'!C74="","",'基本情報入力シート'!C74)</f>
      </c>
      <c r="C53" s="607">
        <f>IF('基本情報入力シート'!D74="","",'基本情報入力シート'!D74)</f>
      </c>
      <c r="D53" s="608">
        <f>IF('基本情報入力シート'!E74="","",'基本情報入力シート'!E74)</f>
      </c>
      <c r="E53" s="608">
        <f>IF('基本情報入力シート'!F74="","",'基本情報入力シート'!F74)</f>
      </c>
      <c r="F53" s="608">
        <f>IF('基本情報入力シート'!G74="","",'基本情報入力シート'!G74)</f>
      </c>
      <c r="G53" s="608">
        <f>IF('基本情報入力シート'!H74="","",'基本情報入力シート'!H74)</f>
      </c>
      <c r="H53" s="608">
        <f>IF('基本情報入力シート'!I74="","",'基本情報入力シート'!I74)</f>
      </c>
      <c r="I53" s="608">
        <f>IF('基本情報入力シート'!J74="","",'基本情報入力シート'!J74)</f>
      </c>
      <c r="J53" s="608">
        <f>IF('基本情報入力シート'!K74="","",'基本情報入力シート'!K74)</f>
      </c>
      <c r="K53" s="609">
        <f>IF('基本情報入力シート'!L74="","",'基本情報入力シート'!L74)</f>
      </c>
      <c r="L53" s="610">
        <f>IF('基本情報入力シート'!M74="","",'基本情報入力シート'!M74)</f>
      </c>
      <c r="M53" s="610">
        <f>IF('基本情報入力シート'!R74="","",'基本情報入力シート'!R74)</f>
      </c>
      <c r="N53" s="610">
        <f>IF('基本情報入力シート'!W74="","",'基本情報入力シート'!W74)</f>
      </c>
      <c r="O53" s="605">
        <f>IF('基本情報入力シート'!X74="","",'基本情報入力シート'!X74)</f>
      </c>
      <c r="P53" s="611">
        <f>IF('基本情報入力シート'!Y74="","",'基本情報入力シート'!Y74)</f>
      </c>
      <c r="Q53" s="612">
        <f>IF('基本情報入力シート'!Z74="","",'基本情報入力シート'!Z74)</f>
      </c>
      <c r="R53" s="639">
        <f>IF('基本情報入力シート'!AA74="","",'基本情報入力シート'!AA74)</f>
      </c>
      <c r="S53" s="640"/>
      <c r="T53" s="641"/>
      <c r="U53" s="642">
        <f>IF(P53="","",VLOOKUP(P53,'数式用'!$A$5:$I$28,MATCH(T53,'数式用'!$H$4:$I$4,0)+7,0))</f>
      </c>
      <c r="V53" s="643"/>
      <c r="W53" s="159" t="s">
        <v>277</v>
      </c>
      <c r="X53" s="644"/>
      <c r="Y53" s="156" t="s">
        <v>278</v>
      </c>
      <c r="Z53" s="644"/>
      <c r="AA53" s="370" t="s">
        <v>279</v>
      </c>
      <c r="AB53" s="644"/>
      <c r="AC53" s="156" t="s">
        <v>278</v>
      </c>
      <c r="AD53" s="644"/>
      <c r="AE53" s="156" t="s">
        <v>280</v>
      </c>
      <c r="AF53" s="619" t="s">
        <v>281</v>
      </c>
      <c r="AG53" s="620">
        <f t="shared" si="4"/>
      </c>
      <c r="AH53" s="621" t="s">
        <v>282</v>
      </c>
      <c r="AI53" s="622">
        <f t="shared" si="7"/>
      </c>
      <c r="AK53" s="168" t="str">
        <f t="shared" si="5"/>
        <v>○</v>
      </c>
      <c r="AL53" s="169">
        <f t="shared" si="6"/>
      </c>
      <c r="AM53" s="170"/>
      <c r="AN53" s="170"/>
      <c r="AO53" s="170"/>
      <c r="AP53" s="170"/>
      <c r="AQ53" s="170"/>
      <c r="AR53" s="170"/>
      <c r="AS53" s="170"/>
      <c r="AT53" s="170"/>
      <c r="AU53" s="645"/>
    </row>
    <row r="54" spans="1:47" ht="33" customHeight="1" thickBot="1">
      <c r="A54" s="605">
        <f t="shared" si="3"/>
        <v>43</v>
      </c>
      <c r="B54" s="606">
        <f>IF('基本情報入力シート'!C75="","",'基本情報入力シート'!C75)</f>
      </c>
      <c r="C54" s="607">
        <f>IF('基本情報入力シート'!D75="","",'基本情報入力シート'!D75)</f>
      </c>
      <c r="D54" s="608">
        <f>IF('基本情報入力シート'!E75="","",'基本情報入力シート'!E75)</f>
      </c>
      <c r="E54" s="608">
        <f>IF('基本情報入力シート'!F75="","",'基本情報入力シート'!F75)</f>
      </c>
      <c r="F54" s="608">
        <f>IF('基本情報入力シート'!G75="","",'基本情報入力シート'!G75)</f>
      </c>
      <c r="G54" s="608">
        <f>IF('基本情報入力シート'!H75="","",'基本情報入力シート'!H75)</f>
      </c>
      <c r="H54" s="608">
        <f>IF('基本情報入力シート'!I75="","",'基本情報入力シート'!I75)</f>
      </c>
      <c r="I54" s="608">
        <f>IF('基本情報入力シート'!J75="","",'基本情報入力シート'!J75)</f>
      </c>
      <c r="J54" s="608">
        <f>IF('基本情報入力シート'!K75="","",'基本情報入力シート'!K75)</f>
      </c>
      <c r="K54" s="609">
        <f>IF('基本情報入力シート'!L75="","",'基本情報入力シート'!L75)</f>
      </c>
      <c r="L54" s="610">
        <f>IF('基本情報入力シート'!M75="","",'基本情報入力シート'!M75)</f>
      </c>
      <c r="M54" s="610">
        <f>IF('基本情報入力シート'!R75="","",'基本情報入力シート'!R75)</f>
      </c>
      <c r="N54" s="610">
        <f>IF('基本情報入力シート'!W75="","",'基本情報入力シート'!W75)</f>
      </c>
      <c r="O54" s="605">
        <f>IF('基本情報入力シート'!X75="","",'基本情報入力シート'!X75)</f>
      </c>
      <c r="P54" s="611">
        <f>IF('基本情報入力シート'!Y75="","",'基本情報入力シート'!Y75)</f>
      </c>
      <c r="Q54" s="612">
        <f>IF('基本情報入力シート'!Z75="","",'基本情報入力シート'!Z75)</f>
      </c>
      <c r="R54" s="639">
        <f>IF('基本情報入力シート'!AA75="","",'基本情報入力シート'!AA75)</f>
      </c>
      <c r="S54" s="640"/>
      <c r="T54" s="641"/>
      <c r="U54" s="642">
        <f>IF(P54="","",VLOOKUP(P54,'数式用'!$A$5:$I$28,MATCH(T54,'数式用'!$H$4:$I$4,0)+7,0))</f>
      </c>
      <c r="V54" s="643"/>
      <c r="W54" s="159" t="s">
        <v>277</v>
      </c>
      <c r="X54" s="644"/>
      <c r="Y54" s="156" t="s">
        <v>278</v>
      </c>
      <c r="Z54" s="644"/>
      <c r="AA54" s="370" t="s">
        <v>279</v>
      </c>
      <c r="AB54" s="644"/>
      <c r="AC54" s="156" t="s">
        <v>278</v>
      </c>
      <c r="AD54" s="644"/>
      <c r="AE54" s="156" t="s">
        <v>280</v>
      </c>
      <c r="AF54" s="619" t="s">
        <v>281</v>
      </c>
      <c r="AG54" s="620">
        <f t="shared" si="4"/>
      </c>
      <c r="AH54" s="621" t="s">
        <v>282</v>
      </c>
      <c r="AI54" s="622">
        <f t="shared" si="7"/>
      </c>
      <c r="AK54" s="168" t="str">
        <f t="shared" si="5"/>
        <v>○</v>
      </c>
      <c r="AL54" s="169">
        <f t="shared" si="6"/>
      </c>
      <c r="AM54" s="170"/>
      <c r="AN54" s="170"/>
      <c r="AO54" s="170"/>
      <c r="AP54" s="170"/>
      <c r="AQ54" s="170"/>
      <c r="AR54" s="170"/>
      <c r="AS54" s="170"/>
      <c r="AT54" s="170"/>
      <c r="AU54" s="645"/>
    </row>
    <row r="55" spans="1:47" ht="33" customHeight="1" thickBot="1">
      <c r="A55" s="605">
        <f t="shared" si="3"/>
        <v>44</v>
      </c>
      <c r="B55" s="606">
        <f>IF('基本情報入力シート'!C76="","",'基本情報入力シート'!C76)</f>
      </c>
      <c r="C55" s="607">
        <f>IF('基本情報入力シート'!D76="","",'基本情報入力シート'!D76)</f>
      </c>
      <c r="D55" s="608">
        <f>IF('基本情報入力シート'!E76="","",'基本情報入力シート'!E76)</f>
      </c>
      <c r="E55" s="608">
        <f>IF('基本情報入力シート'!F76="","",'基本情報入力シート'!F76)</f>
      </c>
      <c r="F55" s="608">
        <f>IF('基本情報入力シート'!G76="","",'基本情報入力シート'!G76)</f>
      </c>
      <c r="G55" s="608">
        <f>IF('基本情報入力シート'!H76="","",'基本情報入力シート'!H76)</f>
      </c>
      <c r="H55" s="608">
        <f>IF('基本情報入力シート'!I76="","",'基本情報入力シート'!I76)</f>
      </c>
      <c r="I55" s="608">
        <f>IF('基本情報入力シート'!J76="","",'基本情報入力シート'!J76)</f>
      </c>
      <c r="J55" s="608">
        <f>IF('基本情報入力シート'!K76="","",'基本情報入力シート'!K76)</f>
      </c>
      <c r="K55" s="609">
        <f>IF('基本情報入力シート'!L76="","",'基本情報入力シート'!L76)</f>
      </c>
      <c r="L55" s="610">
        <f>IF('基本情報入力シート'!M76="","",'基本情報入力シート'!M76)</f>
      </c>
      <c r="M55" s="610">
        <f>IF('基本情報入力シート'!R76="","",'基本情報入力シート'!R76)</f>
      </c>
      <c r="N55" s="610">
        <f>IF('基本情報入力シート'!W76="","",'基本情報入力シート'!W76)</f>
      </c>
      <c r="O55" s="605">
        <f>IF('基本情報入力シート'!X76="","",'基本情報入力シート'!X76)</f>
      </c>
      <c r="P55" s="611">
        <f>IF('基本情報入力シート'!Y76="","",'基本情報入力シート'!Y76)</f>
      </c>
      <c r="Q55" s="612">
        <f>IF('基本情報入力シート'!Z76="","",'基本情報入力シート'!Z76)</f>
      </c>
      <c r="R55" s="639">
        <f>IF('基本情報入力シート'!AA76="","",'基本情報入力シート'!AA76)</f>
      </c>
      <c r="S55" s="640"/>
      <c r="T55" s="641"/>
      <c r="U55" s="642">
        <f>IF(P55="","",VLOOKUP(P55,'数式用'!$A$5:$I$28,MATCH(T55,'数式用'!$H$4:$I$4,0)+7,0))</f>
      </c>
      <c r="V55" s="643"/>
      <c r="W55" s="159" t="s">
        <v>277</v>
      </c>
      <c r="X55" s="644"/>
      <c r="Y55" s="156" t="s">
        <v>278</v>
      </c>
      <c r="Z55" s="644"/>
      <c r="AA55" s="370" t="s">
        <v>279</v>
      </c>
      <c r="AB55" s="644"/>
      <c r="AC55" s="156" t="s">
        <v>278</v>
      </c>
      <c r="AD55" s="644"/>
      <c r="AE55" s="156" t="s">
        <v>280</v>
      </c>
      <c r="AF55" s="619" t="s">
        <v>281</v>
      </c>
      <c r="AG55" s="620">
        <f t="shared" si="4"/>
      </c>
      <c r="AH55" s="621" t="s">
        <v>282</v>
      </c>
      <c r="AI55" s="622">
        <f t="shared" si="7"/>
      </c>
      <c r="AK55" s="168" t="str">
        <f t="shared" si="5"/>
        <v>○</v>
      </c>
      <c r="AL55" s="169">
        <f t="shared" si="6"/>
      </c>
      <c r="AM55" s="170"/>
      <c r="AN55" s="170"/>
      <c r="AO55" s="170"/>
      <c r="AP55" s="170"/>
      <c r="AQ55" s="170"/>
      <c r="AR55" s="170"/>
      <c r="AS55" s="170"/>
      <c r="AT55" s="170"/>
      <c r="AU55" s="645"/>
    </row>
    <row r="56" spans="1:47" ht="33" customHeight="1" thickBot="1">
      <c r="A56" s="605">
        <f t="shared" si="3"/>
        <v>45</v>
      </c>
      <c r="B56" s="606">
        <f>IF('基本情報入力シート'!C77="","",'基本情報入力シート'!C77)</f>
      </c>
      <c r="C56" s="607">
        <f>IF('基本情報入力シート'!D77="","",'基本情報入力シート'!D77)</f>
      </c>
      <c r="D56" s="608">
        <f>IF('基本情報入力シート'!E77="","",'基本情報入力シート'!E77)</f>
      </c>
      <c r="E56" s="608">
        <f>IF('基本情報入力シート'!F77="","",'基本情報入力シート'!F77)</f>
      </c>
      <c r="F56" s="608">
        <f>IF('基本情報入力シート'!G77="","",'基本情報入力シート'!G77)</f>
      </c>
      <c r="G56" s="608">
        <f>IF('基本情報入力シート'!H77="","",'基本情報入力シート'!H77)</f>
      </c>
      <c r="H56" s="608">
        <f>IF('基本情報入力シート'!I77="","",'基本情報入力シート'!I77)</f>
      </c>
      <c r="I56" s="608">
        <f>IF('基本情報入力シート'!J77="","",'基本情報入力シート'!J77)</f>
      </c>
      <c r="J56" s="608">
        <f>IF('基本情報入力シート'!K77="","",'基本情報入力シート'!K77)</f>
      </c>
      <c r="K56" s="609">
        <f>IF('基本情報入力シート'!L77="","",'基本情報入力シート'!L77)</f>
      </c>
      <c r="L56" s="610">
        <f>IF('基本情報入力シート'!M77="","",'基本情報入力シート'!M77)</f>
      </c>
      <c r="M56" s="610">
        <f>IF('基本情報入力シート'!R77="","",'基本情報入力シート'!R77)</f>
      </c>
      <c r="N56" s="610">
        <f>IF('基本情報入力シート'!W77="","",'基本情報入力シート'!W77)</f>
      </c>
      <c r="O56" s="605">
        <f>IF('基本情報入力シート'!X77="","",'基本情報入力シート'!X77)</f>
      </c>
      <c r="P56" s="611">
        <f>IF('基本情報入力シート'!Y77="","",'基本情報入力シート'!Y77)</f>
      </c>
      <c r="Q56" s="612">
        <f>IF('基本情報入力シート'!Z77="","",'基本情報入力シート'!Z77)</f>
      </c>
      <c r="R56" s="639">
        <f>IF('基本情報入力シート'!AA77="","",'基本情報入力シート'!AA77)</f>
      </c>
      <c r="S56" s="640"/>
      <c r="T56" s="641"/>
      <c r="U56" s="642">
        <f>IF(P56="","",VLOOKUP(P56,'数式用'!$A$5:$I$28,MATCH(T56,'数式用'!$H$4:$I$4,0)+7,0))</f>
      </c>
      <c r="V56" s="643"/>
      <c r="W56" s="159" t="s">
        <v>277</v>
      </c>
      <c r="X56" s="644"/>
      <c r="Y56" s="156" t="s">
        <v>278</v>
      </c>
      <c r="Z56" s="644"/>
      <c r="AA56" s="370" t="s">
        <v>279</v>
      </c>
      <c r="AB56" s="644"/>
      <c r="AC56" s="156" t="s">
        <v>278</v>
      </c>
      <c r="AD56" s="644"/>
      <c r="AE56" s="156" t="s">
        <v>280</v>
      </c>
      <c r="AF56" s="619" t="s">
        <v>281</v>
      </c>
      <c r="AG56" s="620">
        <f t="shared" si="4"/>
      </c>
      <c r="AH56" s="621" t="s">
        <v>282</v>
      </c>
      <c r="AI56" s="622">
        <f t="shared" si="7"/>
      </c>
      <c r="AK56" s="168" t="str">
        <f t="shared" si="5"/>
        <v>○</v>
      </c>
      <c r="AL56" s="169">
        <f t="shared" si="6"/>
      </c>
      <c r="AM56" s="170"/>
      <c r="AN56" s="170"/>
      <c r="AO56" s="170"/>
      <c r="AP56" s="170"/>
      <c r="AQ56" s="170"/>
      <c r="AR56" s="170"/>
      <c r="AS56" s="170"/>
      <c r="AT56" s="170"/>
      <c r="AU56" s="645"/>
    </row>
    <row r="57" spans="1:47" ht="33" customHeight="1" thickBot="1">
      <c r="A57" s="605">
        <f t="shared" si="3"/>
        <v>46</v>
      </c>
      <c r="B57" s="606">
        <f>IF('基本情報入力シート'!C78="","",'基本情報入力シート'!C78)</f>
      </c>
      <c r="C57" s="607">
        <f>IF('基本情報入力シート'!D78="","",'基本情報入力シート'!D78)</f>
      </c>
      <c r="D57" s="608">
        <f>IF('基本情報入力シート'!E78="","",'基本情報入力シート'!E78)</f>
      </c>
      <c r="E57" s="608">
        <f>IF('基本情報入力シート'!F78="","",'基本情報入力シート'!F78)</f>
      </c>
      <c r="F57" s="608">
        <f>IF('基本情報入力シート'!G78="","",'基本情報入力シート'!G78)</f>
      </c>
      <c r="G57" s="608">
        <f>IF('基本情報入力シート'!H78="","",'基本情報入力シート'!H78)</f>
      </c>
      <c r="H57" s="608">
        <f>IF('基本情報入力シート'!I78="","",'基本情報入力シート'!I78)</f>
      </c>
      <c r="I57" s="608">
        <f>IF('基本情報入力シート'!J78="","",'基本情報入力シート'!J78)</f>
      </c>
      <c r="J57" s="608">
        <f>IF('基本情報入力シート'!K78="","",'基本情報入力シート'!K78)</f>
      </c>
      <c r="K57" s="609">
        <f>IF('基本情報入力シート'!L78="","",'基本情報入力シート'!L78)</f>
      </c>
      <c r="L57" s="610">
        <f>IF('基本情報入力シート'!M78="","",'基本情報入力シート'!M78)</f>
      </c>
      <c r="M57" s="610">
        <f>IF('基本情報入力シート'!R78="","",'基本情報入力シート'!R78)</f>
      </c>
      <c r="N57" s="610">
        <f>IF('基本情報入力シート'!W78="","",'基本情報入力シート'!W78)</f>
      </c>
      <c r="O57" s="605">
        <f>IF('基本情報入力シート'!X78="","",'基本情報入力シート'!X78)</f>
      </c>
      <c r="P57" s="611">
        <f>IF('基本情報入力シート'!Y78="","",'基本情報入力シート'!Y78)</f>
      </c>
      <c r="Q57" s="612">
        <f>IF('基本情報入力シート'!Z78="","",'基本情報入力シート'!Z78)</f>
      </c>
      <c r="R57" s="639">
        <f>IF('基本情報入力シート'!AA78="","",'基本情報入力シート'!AA78)</f>
      </c>
      <c r="S57" s="640"/>
      <c r="T57" s="641"/>
      <c r="U57" s="642">
        <f>IF(P57="","",VLOOKUP(P57,'数式用'!$A$5:$I$28,MATCH(T57,'数式用'!$H$4:$I$4,0)+7,0))</f>
      </c>
      <c r="V57" s="643"/>
      <c r="W57" s="159" t="s">
        <v>277</v>
      </c>
      <c r="X57" s="644"/>
      <c r="Y57" s="156" t="s">
        <v>278</v>
      </c>
      <c r="Z57" s="644"/>
      <c r="AA57" s="370" t="s">
        <v>279</v>
      </c>
      <c r="AB57" s="644"/>
      <c r="AC57" s="156" t="s">
        <v>278</v>
      </c>
      <c r="AD57" s="644"/>
      <c r="AE57" s="156" t="s">
        <v>280</v>
      </c>
      <c r="AF57" s="619" t="s">
        <v>281</v>
      </c>
      <c r="AG57" s="620">
        <f t="shared" si="4"/>
      </c>
      <c r="AH57" s="621" t="s">
        <v>282</v>
      </c>
      <c r="AI57" s="622">
        <f t="shared" si="7"/>
      </c>
      <c r="AK57" s="168" t="str">
        <f t="shared" si="5"/>
        <v>○</v>
      </c>
      <c r="AL57" s="169">
        <f t="shared" si="6"/>
      </c>
      <c r="AM57" s="170"/>
      <c r="AN57" s="170"/>
      <c r="AO57" s="170"/>
      <c r="AP57" s="170"/>
      <c r="AQ57" s="170"/>
      <c r="AR57" s="170"/>
      <c r="AS57" s="170"/>
      <c r="AT57" s="170"/>
      <c r="AU57" s="645"/>
    </row>
    <row r="58" spans="1:47" ht="33" customHeight="1" thickBot="1">
      <c r="A58" s="605">
        <f t="shared" si="3"/>
        <v>47</v>
      </c>
      <c r="B58" s="606">
        <f>IF('基本情報入力シート'!C79="","",'基本情報入力シート'!C79)</f>
      </c>
      <c r="C58" s="607">
        <f>IF('基本情報入力シート'!D79="","",'基本情報入力シート'!D79)</f>
      </c>
      <c r="D58" s="608">
        <f>IF('基本情報入力シート'!E79="","",'基本情報入力シート'!E79)</f>
      </c>
      <c r="E58" s="608">
        <f>IF('基本情報入力シート'!F79="","",'基本情報入力シート'!F79)</f>
      </c>
      <c r="F58" s="608">
        <f>IF('基本情報入力シート'!G79="","",'基本情報入力シート'!G79)</f>
      </c>
      <c r="G58" s="608">
        <f>IF('基本情報入力シート'!H79="","",'基本情報入力シート'!H79)</f>
      </c>
      <c r="H58" s="608">
        <f>IF('基本情報入力シート'!I79="","",'基本情報入力シート'!I79)</f>
      </c>
      <c r="I58" s="608">
        <f>IF('基本情報入力シート'!J79="","",'基本情報入力シート'!J79)</f>
      </c>
      <c r="J58" s="608">
        <f>IF('基本情報入力シート'!K79="","",'基本情報入力シート'!K79)</f>
      </c>
      <c r="K58" s="609">
        <f>IF('基本情報入力シート'!L79="","",'基本情報入力シート'!L79)</f>
      </c>
      <c r="L58" s="610">
        <f>IF('基本情報入力シート'!M79="","",'基本情報入力シート'!M79)</f>
      </c>
      <c r="M58" s="610">
        <f>IF('基本情報入力シート'!R79="","",'基本情報入力シート'!R79)</f>
      </c>
      <c r="N58" s="610">
        <f>IF('基本情報入力シート'!W79="","",'基本情報入力シート'!W79)</f>
      </c>
      <c r="O58" s="605">
        <f>IF('基本情報入力シート'!X79="","",'基本情報入力シート'!X79)</f>
      </c>
      <c r="P58" s="611">
        <f>IF('基本情報入力シート'!Y79="","",'基本情報入力シート'!Y79)</f>
      </c>
      <c r="Q58" s="612">
        <f>IF('基本情報入力シート'!Z79="","",'基本情報入力シート'!Z79)</f>
      </c>
      <c r="R58" s="639">
        <f>IF('基本情報入力シート'!AA79="","",'基本情報入力シート'!AA79)</f>
      </c>
      <c r="S58" s="640"/>
      <c r="T58" s="641"/>
      <c r="U58" s="642">
        <f>IF(P58="","",VLOOKUP(P58,'数式用'!$A$5:$I$28,MATCH(T58,'数式用'!$H$4:$I$4,0)+7,0))</f>
      </c>
      <c r="V58" s="643"/>
      <c r="W58" s="159" t="s">
        <v>277</v>
      </c>
      <c r="X58" s="644"/>
      <c r="Y58" s="156" t="s">
        <v>278</v>
      </c>
      <c r="Z58" s="644"/>
      <c r="AA58" s="370" t="s">
        <v>279</v>
      </c>
      <c r="AB58" s="644"/>
      <c r="AC58" s="156" t="s">
        <v>278</v>
      </c>
      <c r="AD58" s="644"/>
      <c r="AE58" s="156" t="s">
        <v>280</v>
      </c>
      <c r="AF58" s="619" t="s">
        <v>281</v>
      </c>
      <c r="AG58" s="620">
        <f t="shared" si="4"/>
      </c>
      <c r="AH58" s="621" t="s">
        <v>282</v>
      </c>
      <c r="AI58" s="622">
        <f t="shared" si="7"/>
      </c>
      <c r="AK58" s="168" t="str">
        <f t="shared" si="5"/>
        <v>○</v>
      </c>
      <c r="AL58" s="169">
        <f t="shared" si="6"/>
      </c>
      <c r="AM58" s="170"/>
      <c r="AN58" s="170"/>
      <c r="AO58" s="170"/>
      <c r="AP58" s="170"/>
      <c r="AQ58" s="170"/>
      <c r="AR58" s="170"/>
      <c r="AS58" s="170"/>
      <c r="AT58" s="170"/>
      <c r="AU58" s="645"/>
    </row>
    <row r="59" spans="1:47" ht="33" customHeight="1" thickBot="1">
      <c r="A59" s="605">
        <f t="shared" si="3"/>
        <v>48</v>
      </c>
      <c r="B59" s="606">
        <f>IF('基本情報入力シート'!C80="","",'基本情報入力シート'!C80)</f>
      </c>
      <c r="C59" s="607">
        <f>IF('基本情報入力シート'!D80="","",'基本情報入力シート'!D80)</f>
      </c>
      <c r="D59" s="608">
        <f>IF('基本情報入力シート'!E80="","",'基本情報入力シート'!E80)</f>
      </c>
      <c r="E59" s="608">
        <f>IF('基本情報入力シート'!F80="","",'基本情報入力シート'!F80)</f>
      </c>
      <c r="F59" s="608">
        <f>IF('基本情報入力シート'!G80="","",'基本情報入力シート'!G80)</f>
      </c>
      <c r="G59" s="608">
        <f>IF('基本情報入力シート'!H80="","",'基本情報入力シート'!H80)</f>
      </c>
      <c r="H59" s="608">
        <f>IF('基本情報入力シート'!I80="","",'基本情報入力シート'!I80)</f>
      </c>
      <c r="I59" s="608">
        <f>IF('基本情報入力シート'!J80="","",'基本情報入力シート'!J80)</f>
      </c>
      <c r="J59" s="608">
        <f>IF('基本情報入力シート'!K80="","",'基本情報入力シート'!K80)</f>
      </c>
      <c r="K59" s="609">
        <f>IF('基本情報入力シート'!L80="","",'基本情報入力シート'!L80)</f>
      </c>
      <c r="L59" s="610">
        <f>IF('基本情報入力シート'!M80="","",'基本情報入力シート'!M80)</f>
      </c>
      <c r="M59" s="610">
        <f>IF('基本情報入力シート'!R80="","",'基本情報入力シート'!R80)</f>
      </c>
      <c r="N59" s="610">
        <f>IF('基本情報入力シート'!W80="","",'基本情報入力シート'!W80)</f>
      </c>
      <c r="O59" s="605">
        <f>IF('基本情報入力シート'!X80="","",'基本情報入力シート'!X80)</f>
      </c>
      <c r="P59" s="611">
        <f>IF('基本情報入力シート'!Y80="","",'基本情報入力シート'!Y80)</f>
      </c>
      <c r="Q59" s="612">
        <f>IF('基本情報入力シート'!Z80="","",'基本情報入力シート'!Z80)</f>
      </c>
      <c r="R59" s="639">
        <f>IF('基本情報入力シート'!AA80="","",'基本情報入力シート'!AA80)</f>
      </c>
      <c r="S59" s="640"/>
      <c r="T59" s="641"/>
      <c r="U59" s="642">
        <f>IF(P59="","",VLOOKUP(P59,'数式用'!$A$5:$I$28,MATCH(T59,'数式用'!$H$4:$I$4,0)+7,0))</f>
      </c>
      <c r="V59" s="643"/>
      <c r="W59" s="159" t="s">
        <v>277</v>
      </c>
      <c r="X59" s="644"/>
      <c r="Y59" s="156" t="s">
        <v>278</v>
      </c>
      <c r="Z59" s="644"/>
      <c r="AA59" s="370" t="s">
        <v>279</v>
      </c>
      <c r="AB59" s="644"/>
      <c r="AC59" s="156" t="s">
        <v>278</v>
      </c>
      <c r="AD59" s="644"/>
      <c r="AE59" s="156" t="s">
        <v>280</v>
      </c>
      <c r="AF59" s="619" t="s">
        <v>281</v>
      </c>
      <c r="AG59" s="620">
        <f t="shared" si="4"/>
      </c>
      <c r="AH59" s="621" t="s">
        <v>282</v>
      </c>
      <c r="AI59" s="622">
        <f t="shared" si="7"/>
      </c>
      <c r="AK59" s="168" t="str">
        <f t="shared" si="5"/>
        <v>○</v>
      </c>
      <c r="AL59" s="169">
        <f t="shared" si="6"/>
      </c>
      <c r="AM59" s="170"/>
      <c r="AN59" s="170"/>
      <c r="AO59" s="170"/>
      <c r="AP59" s="170"/>
      <c r="AQ59" s="170"/>
      <c r="AR59" s="170"/>
      <c r="AS59" s="170"/>
      <c r="AT59" s="170"/>
      <c r="AU59" s="645"/>
    </row>
    <row r="60" spans="1:47" ht="33" customHeight="1" thickBot="1">
      <c r="A60" s="605">
        <f t="shared" si="3"/>
        <v>49</v>
      </c>
      <c r="B60" s="606">
        <f>IF('基本情報入力シート'!C81="","",'基本情報入力シート'!C81)</f>
      </c>
      <c r="C60" s="607">
        <f>IF('基本情報入力シート'!D81="","",'基本情報入力シート'!D81)</f>
      </c>
      <c r="D60" s="608">
        <f>IF('基本情報入力シート'!E81="","",'基本情報入力シート'!E81)</f>
      </c>
      <c r="E60" s="608">
        <f>IF('基本情報入力シート'!F81="","",'基本情報入力シート'!F81)</f>
      </c>
      <c r="F60" s="608">
        <f>IF('基本情報入力シート'!G81="","",'基本情報入力シート'!G81)</f>
      </c>
      <c r="G60" s="608">
        <f>IF('基本情報入力シート'!H81="","",'基本情報入力シート'!H81)</f>
      </c>
      <c r="H60" s="608">
        <f>IF('基本情報入力シート'!I81="","",'基本情報入力シート'!I81)</f>
      </c>
      <c r="I60" s="608">
        <f>IF('基本情報入力シート'!J81="","",'基本情報入力シート'!J81)</f>
      </c>
      <c r="J60" s="608">
        <f>IF('基本情報入力シート'!K81="","",'基本情報入力シート'!K81)</f>
      </c>
      <c r="K60" s="609">
        <f>IF('基本情報入力シート'!L81="","",'基本情報入力シート'!L81)</f>
      </c>
      <c r="L60" s="610">
        <f>IF('基本情報入力シート'!M81="","",'基本情報入力シート'!M81)</f>
      </c>
      <c r="M60" s="610">
        <f>IF('基本情報入力シート'!R81="","",'基本情報入力シート'!R81)</f>
      </c>
      <c r="N60" s="610">
        <f>IF('基本情報入力シート'!W81="","",'基本情報入力シート'!W81)</f>
      </c>
      <c r="O60" s="605">
        <f>IF('基本情報入力シート'!X81="","",'基本情報入力シート'!X81)</f>
      </c>
      <c r="P60" s="611">
        <f>IF('基本情報入力シート'!Y81="","",'基本情報入力シート'!Y81)</f>
      </c>
      <c r="Q60" s="612">
        <f>IF('基本情報入力シート'!Z81="","",'基本情報入力シート'!Z81)</f>
      </c>
      <c r="R60" s="639">
        <f>IF('基本情報入力シート'!AA81="","",'基本情報入力シート'!AA81)</f>
      </c>
      <c r="S60" s="640"/>
      <c r="T60" s="641"/>
      <c r="U60" s="642">
        <f>IF(P60="","",VLOOKUP(P60,'数式用'!$A$5:$I$28,MATCH(T60,'数式用'!$H$4:$I$4,0)+7,0))</f>
      </c>
      <c r="V60" s="643"/>
      <c r="W60" s="159" t="s">
        <v>277</v>
      </c>
      <c r="X60" s="644"/>
      <c r="Y60" s="156" t="s">
        <v>278</v>
      </c>
      <c r="Z60" s="644"/>
      <c r="AA60" s="370" t="s">
        <v>279</v>
      </c>
      <c r="AB60" s="644"/>
      <c r="AC60" s="156" t="s">
        <v>278</v>
      </c>
      <c r="AD60" s="644"/>
      <c r="AE60" s="156" t="s">
        <v>280</v>
      </c>
      <c r="AF60" s="619" t="s">
        <v>281</v>
      </c>
      <c r="AG60" s="620">
        <f t="shared" si="4"/>
      </c>
      <c r="AH60" s="621" t="s">
        <v>282</v>
      </c>
      <c r="AI60" s="622">
        <f t="shared" si="7"/>
      </c>
      <c r="AK60" s="168" t="str">
        <f t="shared" si="5"/>
        <v>○</v>
      </c>
      <c r="AL60" s="169">
        <f t="shared" si="6"/>
      </c>
      <c r="AM60" s="170"/>
      <c r="AN60" s="170"/>
      <c r="AO60" s="170"/>
      <c r="AP60" s="170"/>
      <c r="AQ60" s="170"/>
      <c r="AR60" s="170"/>
      <c r="AS60" s="170"/>
      <c r="AT60" s="170"/>
      <c r="AU60" s="645"/>
    </row>
    <row r="61" spans="1:47" ht="33" customHeight="1" thickBot="1">
      <c r="A61" s="605">
        <f t="shared" si="3"/>
        <v>50</v>
      </c>
      <c r="B61" s="606">
        <f>IF('基本情報入力シート'!C82="","",'基本情報入力シート'!C82)</f>
      </c>
      <c r="C61" s="607">
        <f>IF('基本情報入力シート'!D82="","",'基本情報入力シート'!D82)</f>
      </c>
      <c r="D61" s="608">
        <f>IF('基本情報入力シート'!E82="","",'基本情報入力シート'!E82)</f>
      </c>
      <c r="E61" s="608">
        <f>IF('基本情報入力シート'!F82="","",'基本情報入力シート'!F82)</f>
      </c>
      <c r="F61" s="608">
        <f>IF('基本情報入力シート'!G82="","",'基本情報入力シート'!G82)</f>
      </c>
      <c r="G61" s="608">
        <f>IF('基本情報入力シート'!H82="","",'基本情報入力シート'!H82)</f>
      </c>
      <c r="H61" s="608">
        <f>IF('基本情報入力シート'!I82="","",'基本情報入力シート'!I82)</f>
      </c>
      <c r="I61" s="608">
        <f>IF('基本情報入力シート'!J82="","",'基本情報入力シート'!J82)</f>
      </c>
      <c r="J61" s="608">
        <f>IF('基本情報入力シート'!K82="","",'基本情報入力シート'!K82)</f>
      </c>
      <c r="K61" s="609">
        <f>IF('基本情報入力シート'!L82="","",'基本情報入力シート'!L82)</f>
      </c>
      <c r="L61" s="610">
        <f>IF('基本情報入力シート'!M82="","",'基本情報入力シート'!M82)</f>
      </c>
      <c r="M61" s="610">
        <f>IF('基本情報入力シート'!R82="","",'基本情報入力シート'!R82)</f>
      </c>
      <c r="N61" s="610">
        <f>IF('基本情報入力シート'!W82="","",'基本情報入力シート'!W82)</f>
      </c>
      <c r="O61" s="605">
        <f>IF('基本情報入力シート'!X82="","",'基本情報入力シート'!X82)</f>
      </c>
      <c r="P61" s="611">
        <f>IF('基本情報入力シート'!Y82="","",'基本情報入力シート'!Y82)</f>
      </c>
      <c r="Q61" s="612">
        <f>IF('基本情報入力シート'!Z82="","",'基本情報入力シート'!Z82)</f>
      </c>
      <c r="R61" s="639">
        <f>IF('基本情報入力シート'!AA82="","",'基本情報入力シート'!AA82)</f>
      </c>
      <c r="S61" s="640"/>
      <c r="T61" s="641"/>
      <c r="U61" s="642">
        <f>IF(P61="","",VLOOKUP(P61,'数式用'!$A$5:$I$28,MATCH(T61,'数式用'!$H$4:$I$4,0)+7,0))</f>
      </c>
      <c r="V61" s="643"/>
      <c r="W61" s="159" t="s">
        <v>277</v>
      </c>
      <c r="X61" s="644"/>
      <c r="Y61" s="156" t="s">
        <v>278</v>
      </c>
      <c r="Z61" s="644"/>
      <c r="AA61" s="370" t="s">
        <v>279</v>
      </c>
      <c r="AB61" s="644"/>
      <c r="AC61" s="156" t="s">
        <v>278</v>
      </c>
      <c r="AD61" s="644"/>
      <c r="AE61" s="156" t="s">
        <v>280</v>
      </c>
      <c r="AF61" s="619" t="s">
        <v>281</v>
      </c>
      <c r="AG61" s="620">
        <f t="shared" si="4"/>
      </c>
      <c r="AH61" s="621" t="s">
        <v>282</v>
      </c>
      <c r="AI61" s="622">
        <f t="shared" si="7"/>
      </c>
      <c r="AK61" s="168" t="str">
        <f t="shared" si="5"/>
        <v>○</v>
      </c>
      <c r="AL61" s="169">
        <f t="shared" si="6"/>
      </c>
      <c r="AM61" s="170"/>
      <c r="AN61" s="170"/>
      <c r="AO61" s="170"/>
      <c r="AP61" s="170"/>
      <c r="AQ61" s="170"/>
      <c r="AR61" s="170"/>
      <c r="AS61" s="170"/>
      <c r="AT61" s="170"/>
      <c r="AU61" s="645"/>
    </row>
    <row r="62" spans="1:47" ht="33" customHeight="1" thickBot="1">
      <c r="A62" s="605">
        <f t="shared" si="3"/>
        <v>51</v>
      </c>
      <c r="B62" s="606">
        <f>IF('基本情報入力シート'!C83="","",'基本情報入力シート'!C83)</f>
      </c>
      <c r="C62" s="607">
        <f>IF('基本情報入力シート'!D83="","",'基本情報入力シート'!D83)</f>
      </c>
      <c r="D62" s="608">
        <f>IF('基本情報入力シート'!E83="","",'基本情報入力シート'!E83)</f>
      </c>
      <c r="E62" s="608">
        <f>IF('基本情報入力シート'!F83="","",'基本情報入力シート'!F83)</f>
      </c>
      <c r="F62" s="608">
        <f>IF('基本情報入力シート'!G83="","",'基本情報入力シート'!G83)</f>
      </c>
      <c r="G62" s="608">
        <f>IF('基本情報入力シート'!H83="","",'基本情報入力シート'!H83)</f>
      </c>
      <c r="H62" s="608">
        <f>IF('基本情報入力シート'!I83="","",'基本情報入力シート'!I83)</f>
      </c>
      <c r="I62" s="608">
        <f>IF('基本情報入力シート'!J83="","",'基本情報入力シート'!J83)</f>
      </c>
      <c r="J62" s="608">
        <f>IF('基本情報入力シート'!K83="","",'基本情報入力シート'!K83)</f>
      </c>
      <c r="K62" s="609">
        <f>IF('基本情報入力シート'!L83="","",'基本情報入力シート'!L83)</f>
      </c>
      <c r="L62" s="610">
        <f>IF('基本情報入力シート'!M83="","",'基本情報入力シート'!M83)</f>
      </c>
      <c r="M62" s="610">
        <f>IF('基本情報入力シート'!R83="","",'基本情報入力シート'!R83)</f>
      </c>
      <c r="N62" s="610">
        <f>IF('基本情報入力シート'!W83="","",'基本情報入力シート'!W83)</f>
      </c>
      <c r="O62" s="605">
        <f>IF('基本情報入力シート'!X83="","",'基本情報入力シート'!X83)</f>
      </c>
      <c r="P62" s="611">
        <f>IF('基本情報入力シート'!Y83="","",'基本情報入力シート'!Y83)</f>
      </c>
      <c r="Q62" s="612">
        <f>IF('基本情報入力シート'!Z83="","",'基本情報入力シート'!Z83)</f>
      </c>
      <c r="R62" s="639">
        <f>IF('基本情報入力シート'!AA83="","",'基本情報入力シート'!AA83)</f>
      </c>
      <c r="S62" s="640"/>
      <c r="T62" s="641"/>
      <c r="U62" s="642">
        <f>IF(P62="","",VLOOKUP(P62,'数式用'!$A$5:$I$28,MATCH(T62,'数式用'!$H$4:$I$4,0)+7,0))</f>
      </c>
      <c r="V62" s="643"/>
      <c r="W62" s="159" t="s">
        <v>277</v>
      </c>
      <c r="X62" s="644"/>
      <c r="Y62" s="156" t="s">
        <v>278</v>
      </c>
      <c r="Z62" s="644"/>
      <c r="AA62" s="370" t="s">
        <v>279</v>
      </c>
      <c r="AB62" s="644"/>
      <c r="AC62" s="156" t="s">
        <v>278</v>
      </c>
      <c r="AD62" s="644"/>
      <c r="AE62" s="156" t="s">
        <v>280</v>
      </c>
      <c r="AF62" s="619" t="s">
        <v>281</v>
      </c>
      <c r="AG62" s="620">
        <f t="shared" si="4"/>
      </c>
      <c r="AH62" s="621" t="s">
        <v>282</v>
      </c>
      <c r="AI62" s="622">
        <f t="shared" si="7"/>
      </c>
      <c r="AK62" s="168" t="str">
        <f t="shared" si="5"/>
        <v>○</v>
      </c>
      <c r="AL62" s="169">
        <f t="shared" si="6"/>
      </c>
      <c r="AM62" s="170"/>
      <c r="AN62" s="170"/>
      <c r="AO62" s="170"/>
      <c r="AP62" s="170"/>
      <c r="AQ62" s="170"/>
      <c r="AR62" s="170"/>
      <c r="AS62" s="170"/>
      <c r="AT62" s="170"/>
      <c r="AU62" s="645"/>
    </row>
    <row r="63" spans="1:47" ht="33" customHeight="1" thickBot="1">
      <c r="A63" s="605">
        <f t="shared" si="3"/>
        <v>52</v>
      </c>
      <c r="B63" s="606">
        <f>IF('基本情報入力シート'!C84="","",'基本情報入力シート'!C84)</f>
      </c>
      <c r="C63" s="607">
        <f>IF('基本情報入力シート'!D84="","",'基本情報入力シート'!D84)</f>
      </c>
      <c r="D63" s="608">
        <f>IF('基本情報入力シート'!E84="","",'基本情報入力シート'!E84)</f>
      </c>
      <c r="E63" s="608">
        <f>IF('基本情報入力シート'!F84="","",'基本情報入力シート'!F84)</f>
      </c>
      <c r="F63" s="608">
        <f>IF('基本情報入力シート'!G84="","",'基本情報入力シート'!G84)</f>
      </c>
      <c r="G63" s="608">
        <f>IF('基本情報入力シート'!H84="","",'基本情報入力シート'!H84)</f>
      </c>
      <c r="H63" s="608">
        <f>IF('基本情報入力シート'!I84="","",'基本情報入力シート'!I84)</f>
      </c>
      <c r="I63" s="608">
        <f>IF('基本情報入力シート'!J84="","",'基本情報入力シート'!J84)</f>
      </c>
      <c r="J63" s="608">
        <f>IF('基本情報入力シート'!K84="","",'基本情報入力シート'!K84)</f>
      </c>
      <c r="K63" s="609">
        <f>IF('基本情報入力シート'!L84="","",'基本情報入力シート'!L84)</f>
      </c>
      <c r="L63" s="610">
        <f>IF('基本情報入力シート'!M84="","",'基本情報入力シート'!M84)</f>
      </c>
      <c r="M63" s="610">
        <f>IF('基本情報入力シート'!R84="","",'基本情報入力シート'!R84)</f>
      </c>
      <c r="N63" s="610">
        <f>IF('基本情報入力シート'!W84="","",'基本情報入力シート'!W84)</f>
      </c>
      <c r="O63" s="605">
        <f>IF('基本情報入力シート'!X84="","",'基本情報入力シート'!X84)</f>
      </c>
      <c r="P63" s="611">
        <f>IF('基本情報入力シート'!Y84="","",'基本情報入力シート'!Y84)</f>
      </c>
      <c r="Q63" s="612">
        <f>IF('基本情報入力シート'!Z84="","",'基本情報入力シート'!Z84)</f>
      </c>
      <c r="R63" s="639">
        <f>IF('基本情報入力シート'!AA84="","",'基本情報入力シート'!AA84)</f>
      </c>
      <c r="S63" s="640"/>
      <c r="T63" s="641"/>
      <c r="U63" s="642">
        <f>IF(P63="","",VLOOKUP(P63,'数式用'!$A$5:$I$28,MATCH(T63,'数式用'!$H$4:$I$4,0)+7,0))</f>
      </c>
      <c r="V63" s="643"/>
      <c r="W63" s="159" t="s">
        <v>277</v>
      </c>
      <c r="X63" s="644"/>
      <c r="Y63" s="156" t="s">
        <v>278</v>
      </c>
      <c r="Z63" s="644"/>
      <c r="AA63" s="370" t="s">
        <v>279</v>
      </c>
      <c r="AB63" s="644"/>
      <c r="AC63" s="156" t="s">
        <v>278</v>
      </c>
      <c r="AD63" s="644"/>
      <c r="AE63" s="156" t="s">
        <v>280</v>
      </c>
      <c r="AF63" s="619" t="s">
        <v>281</v>
      </c>
      <c r="AG63" s="620">
        <f t="shared" si="4"/>
      </c>
      <c r="AH63" s="621" t="s">
        <v>282</v>
      </c>
      <c r="AI63" s="622">
        <f t="shared" si="7"/>
      </c>
      <c r="AK63" s="168" t="str">
        <f t="shared" si="5"/>
        <v>○</v>
      </c>
      <c r="AL63" s="169">
        <f t="shared" si="6"/>
      </c>
      <c r="AM63" s="170"/>
      <c r="AN63" s="170"/>
      <c r="AO63" s="170"/>
      <c r="AP63" s="170"/>
      <c r="AQ63" s="170"/>
      <c r="AR63" s="170"/>
      <c r="AS63" s="170"/>
      <c r="AT63" s="170"/>
      <c r="AU63" s="645"/>
    </row>
    <row r="64" spans="1:47" ht="33" customHeight="1" thickBot="1">
      <c r="A64" s="605">
        <f t="shared" si="3"/>
        <v>53</v>
      </c>
      <c r="B64" s="606">
        <f>IF('基本情報入力シート'!C85="","",'基本情報入力シート'!C85)</f>
      </c>
      <c r="C64" s="607">
        <f>IF('基本情報入力シート'!D85="","",'基本情報入力シート'!D85)</f>
      </c>
      <c r="D64" s="608">
        <f>IF('基本情報入力シート'!E85="","",'基本情報入力シート'!E85)</f>
      </c>
      <c r="E64" s="608">
        <f>IF('基本情報入力シート'!F85="","",'基本情報入力シート'!F85)</f>
      </c>
      <c r="F64" s="608">
        <f>IF('基本情報入力シート'!G85="","",'基本情報入力シート'!G85)</f>
      </c>
      <c r="G64" s="608">
        <f>IF('基本情報入力シート'!H85="","",'基本情報入力シート'!H85)</f>
      </c>
      <c r="H64" s="608">
        <f>IF('基本情報入力シート'!I85="","",'基本情報入力シート'!I85)</f>
      </c>
      <c r="I64" s="608">
        <f>IF('基本情報入力シート'!J85="","",'基本情報入力シート'!J85)</f>
      </c>
      <c r="J64" s="608">
        <f>IF('基本情報入力シート'!K85="","",'基本情報入力シート'!K85)</f>
      </c>
      <c r="K64" s="609">
        <f>IF('基本情報入力シート'!L85="","",'基本情報入力シート'!L85)</f>
      </c>
      <c r="L64" s="610">
        <f>IF('基本情報入力シート'!M85="","",'基本情報入力シート'!M85)</f>
      </c>
      <c r="M64" s="610">
        <f>IF('基本情報入力シート'!R85="","",'基本情報入力シート'!R85)</f>
      </c>
      <c r="N64" s="610">
        <f>IF('基本情報入力シート'!W85="","",'基本情報入力シート'!W85)</f>
      </c>
      <c r="O64" s="605">
        <f>IF('基本情報入力シート'!X85="","",'基本情報入力シート'!X85)</f>
      </c>
      <c r="P64" s="611">
        <f>IF('基本情報入力シート'!Y85="","",'基本情報入力シート'!Y85)</f>
      </c>
      <c r="Q64" s="612">
        <f>IF('基本情報入力シート'!Z85="","",'基本情報入力シート'!Z85)</f>
      </c>
      <c r="R64" s="639">
        <f>IF('基本情報入力シート'!AA85="","",'基本情報入力シート'!AA85)</f>
      </c>
      <c r="S64" s="640"/>
      <c r="T64" s="641"/>
      <c r="U64" s="642">
        <f>IF(P64="","",VLOOKUP(P64,'数式用'!$A$5:$I$28,MATCH(T64,'数式用'!$H$4:$I$4,0)+7,0))</f>
      </c>
      <c r="V64" s="643"/>
      <c r="W64" s="159" t="s">
        <v>277</v>
      </c>
      <c r="X64" s="644"/>
      <c r="Y64" s="156" t="s">
        <v>278</v>
      </c>
      <c r="Z64" s="644"/>
      <c r="AA64" s="370" t="s">
        <v>279</v>
      </c>
      <c r="AB64" s="644"/>
      <c r="AC64" s="156" t="s">
        <v>278</v>
      </c>
      <c r="AD64" s="644"/>
      <c r="AE64" s="156" t="s">
        <v>280</v>
      </c>
      <c r="AF64" s="619" t="s">
        <v>281</v>
      </c>
      <c r="AG64" s="620">
        <f t="shared" si="4"/>
      </c>
      <c r="AH64" s="621" t="s">
        <v>282</v>
      </c>
      <c r="AI64" s="622">
        <f t="shared" si="7"/>
      </c>
      <c r="AK64" s="168" t="str">
        <f t="shared" si="5"/>
        <v>○</v>
      </c>
      <c r="AL64" s="169">
        <f t="shared" si="6"/>
      </c>
      <c r="AM64" s="170"/>
      <c r="AN64" s="170"/>
      <c r="AO64" s="170"/>
      <c r="AP64" s="170"/>
      <c r="AQ64" s="170"/>
      <c r="AR64" s="170"/>
      <c r="AS64" s="170"/>
      <c r="AT64" s="170"/>
      <c r="AU64" s="645"/>
    </row>
    <row r="65" spans="1:47" ht="33" customHeight="1" thickBot="1">
      <c r="A65" s="605">
        <f t="shared" si="3"/>
        <v>54</v>
      </c>
      <c r="B65" s="606">
        <f>IF('基本情報入力シート'!C86="","",'基本情報入力シート'!C86)</f>
      </c>
      <c r="C65" s="607">
        <f>IF('基本情報入力シート'!D86="","",'基本情報入力シート'!D86)</f>
      </c>
      <c r="D65" s="608">
        <f>IF('基本情報入力シート'!E86="","",'基本情報入力シート'!E86)</f>
      </c>
      <c r="E65" s="608">
        <f>IF('基本情報入力シート'!F86="","",'基本情報入力シート'!F86)</f>
      </c>
      <c r="F65" s="608">
        <f>IF('基本情報入力シート'!G86="","",'基本情報入力シート'!G86)</f>
      </c>
      <c r="G65" s="608">
        <f>IF('基本情報入力シート'!H86="","",'基本情報入力シート'!H86)</f>
      </c>
      <c r="H65" s="608">
        <f>IF('基本情報入力シート'!I86="","",'基本情報入力シート'!I86)</f>
      </c>
      <c r="I65" s="608">
        <f>IF('基本情報入力シート'!J86="","",'基本情報入力シート'!J86)</f>
      </c>
      <c r="J65" s="608">
        <f>IF('基本情報入力シート'!K86="","",'基本情報入力シート'!K86)</f>
      </c>
      <c r="K65" s="609">
        <f>IF('基本情報入力シート'!L86="","",'基本情報入力シート'!L86)</f>
      </c>
      <c r="L65" s="610">
        <f>IF('基本情報入力シート'!M86="","",'基本情報入力シート'!M86)</f>
      </c>
      <c r="M65" s="610">
        <f>IF('基本情報入力シート'!R86="","",'基本情報入力シート'!R86)</f>
      </c>
      <c r="N65" s="610">
        <f>IF('基本情報入力シート'!W86="","",'基本情報入力シート'!W86)</f>
      </c>
      <c r="O65" s="605">
        <f>IF('基本情報入力シート'!X86="","",'基本情報入力シート'!X86)</f>
      </c>
      <c r="P65" s="611">
        <f>IF('基本情報入力シート'!Y86="","",'基本情報入力シート'!Y86)</f>
      </c>
      <c r="Q65" s="612">
        <f>IF('基本情報入力シート'!Z86="","",'基本情報入力シート'!Z86)</f>
      </c>
      <c r="R65" s="639">
        <f>IF('基本情報入力シート'!AA86="","",'基本情報入力シート'!AA86)</f>
      </c>
      <c r="S65" s="640"/>
      <c r="T65" s="641"/>
      <c r="U65" s="642">
        <f>IF(P65="","",VLOOKUP(P65,'数式用'!$A$5:$I$28,MATCH(T65,'数式用'!$H$4:$I$4,0)+7,0))</f>
      </c>
      <c r="V65" s="643"/>
      <c r="W65" s="159" t="s">
        <v>277</v>
      </c>
      <c r="X65" s="644"/>
      <c r="Y65" s="156" t="s">
        <v>278</v>
      </c>
      <c r="Z65" s="644"/>
      <c r="AA65" s="370" t="s">
        <v>279</v>
      </c>
      <c r="AB65" s="644"/>
      <c r="AC65" s="156" t="s">
        <v>278</v>
      </c>
      <c r="AD65" s="644"/>
      <c r="AE65" s="156" t="s">
        <v>280</v>
      </c>
      <c r="AF65" s="619" t="s">
        <v>281</v>
      </c>
      <c r="AG65" s="620">
        <f t="shared" si="4"/>
      </c>
      <c r="AH65" s="621" t="s">
        <v>282</v>
      </c>
      <c r="AI65" s="622">
        <f t="shared" si="7"/>
      </c>
      <c r="AK65" s="168" t="str">
        <f t="shared" si="5"/>
        <v>○</v>
      </c>
      <c r="AL65" s="169">
        <f t="shared" si="6"/>
      </c>
      <c r="AM65" s="170"/>
      <c r="AN65" s="170"/>
      <c r="AO65" s="170"/>
      <c r="AP65" s="170"/>
      <c r="AQ65" s="170"/>
      <c r="AR65" s="170"/>
      <c r="AS65" s="170"/>
      <c r="AT65" s="170"/>
      <c r="AU65" s="645"/>
    </row>
    <row r="66" spans="1:47" ht="33" customHeight="1" thickBot="1">
      <c r="A66" s="605">
        <f t="shared" si="3"/>
        <v>55</v>
      </c>
      <c r="B66" s="606">
        <f>IF('基本情報入力シート'!C87="","",'基本情報入力シート'!C87)</f>
      </c>
      <c r="C66" s="607">
        <f>IF('基本情報入力シート'!D87="","",'基本情報入力シート'!D87)</f>
      </c>
      <c r="D66" s="608">
        <f>IF('基本情報入力シート'!E87="","",'基本情報入力シート'!E87)</f>
      </c>
      <c r="E66" s="608">
        <f>IF('基本情報入力シート'!F87="","",'基本情報入力シート'!F87)</f>
      </c>
      <c r="F66" s="608">
        <f>IF('基本情報入力シート'!G87="","",'基本情報入力シート'!G87)</f>
      </c>
      <c r="G66" s="608">
        <f>IF('基本情報入力シート'!H87="","",'基本情報入力シート'!H87)</f>
      </c>
      <c r="H66" s="608">
        <f>IF('基本情報入力シート'!I87="","",'基本情報入力シート'!I87)</f>
      </c>
      <c r="I66" s="608">
        <f>IF('基本情報入力シート'!J87="","",'基本情報入力シート'!J87)</f>
      </c>
      <c r="J66" s="608">
        <f>IF('基本情報入力シート'!K87="","",'基本情報入力シート'!K87)</f>
      </c>
      <c r="K66" s="609">
        <f>IF('基本情報入力シート'!L87="","",'基本情報入力シート'!L87)</f>
      </c>
      <c r="L66" s="610">
        <f>IF('基本情報入力シート'!M87="","",'基本情報入力シート'!M87)</f>
      </c>
      <c r="M66" s="610">
        <f>IF('基本情報入力シート'!R87="","",'基本情報入力シート'!R87)</f>
      </c>
      <c r="N66" s="610">
        <f>IF('基本情報入力シート'!W87="","",'基本情報入力シート'!W87)</f>
      </c>
      <c r="O66" s="605">
        <f>IF('基本情報入力シート'!X87="","",'基本情報入力シート'!X87)</f>
      </c>
      <c r="P66" s="611">
        <f>IF('基本情報入力シート'!Y87="","",'基本情報入力シート'!Y87)</f>
      </c>
      <c r="Q66" s="612">
        <f>IF('基本情報入力シート'!Z87="","",'基本情報入力シート'!Z87)</f>
      </c>
      <c r="R66" s="639">
        <f>IF('基本情報入力シート'!AA87="","",'基本情報入力シート'!AA87)</f>
      </c>
      <c r="S66" s="640"/>
      <c r="T66" s="641"/>
      <c r="U66" s="642">
        <f>IF(P66="","",VLOOKUP(P66,'数式用'!$A$5:$I$28,MATCH(T66,'数式用'!$H$4:$I$4,0)+7,0))</f>
      </c>
      <c r="V66" s="643"/>
      <c r="W66" s="159" t="s">
        <v>277</v>
      </c>
      <c r="X66" s="644"/>
      <c r="Y66" s="156" t="s">
        <v>278</v>
      </c>
      <c r="Z66" s="644"/>
      <c r="AA66" s="370" t="s">
        <v>279</v>
      </c>
      <c r="AB66" s="644"/>
      <c r="AC66" s="156" t="s">
        <v>278</v>
      </c>
      <c r="AD66" s="644"/>
      <c r="AE66" s="156" t="s">
        <v>280</v>
      </c>
      <c r="AF66" s="619" t="s">
        <v>281</v>
      </c>
      <c r="AG66" s="620">
        <f t="shared" si="4"/>
      </c>
      <c r="AH66" s="621" t="s">
        <v>282</v>
      </c>
      <c r="AI66" s="622">
        <f t="shared" si="7"/>
      </c>
      <c r="AK66" s="168" t="str">
        <f t="shared" si="5"/>
        <v>○</v>
      </c>
      <c r="AL66" s="169">
        <f t="shared" si="6"/>
      </c>
      <c r="AM66" s="170"/>
      <c r="AN66" s="170"/>
      <c r="AO66" s="170"/>
      <c r="AP66" s="170"/>
      <c r="AQ66" s="170"/>
      <c r="AR66" s="170"/>
      <c r="AS66" s="170"/>
      <c r="AT66" s="170"/>
      <c r="AU66" s="645"/>
    </row>
    <row r="67" spans="1:47" ht="33" customHeight="1" thickBot="1">
      <c r="A67" s="605">
        <f t="shared" si="3"/>
        <v>56</v>
      </c>
      <c r="B67" s="606">
        <f>IF('基本情報入力シート'!C88="","",'基本情報入力シート'!C88)</f>
      </c>
      <c r="C67" s="607">
        <f>IF('基本情報入力シート'!D88="","",'基本情報入力シート'!D88)</f>
      </c>
      <c r="D67" s="608">
        <f>IF('基本情報入力シート'!E88="","",'基本情報入力シート'!E88)</f>
      </c>
      <c r="E67" s="608">
        <f>IF('基本情報入力シート'!F88="","",'基本情報入力シート'!F88)</f>
      </c>
      <c r="F67" s="608">
        <f>IF('基本情報入力シート'!G88="","",'基本情報入力シート'!G88)</f>
      </c>
      <c r="G67" s="608">
        <f>IF('基本情報入力シート'!H88="","",'基本情報入力シート'!H88)</f>
      </c>
      <c r="H67" s="608">
        <f>IF('基本情報入力シート'!I88="","",'基本情報入力シート'!I88)</f>
      </c>
      <c r="I67" s="608">
        <f>IF('基本情報入力シート'!J88="","",'基本情報入力シート'!J88)</f>
      </c>
      <c r="J67" s="608">
        <f>IF('基本情報入力シート'!K88="","",'基本情報入力シート'!K88)</f>
      </c>
      <c r="K67" s="609">
        <f>IF('基本情報入力シート'!L88="","",'基本情報入力シート'!L88)</f>
      </c>
      <c r="L67" s="610">
        <f>IF('基本情報入力シート'!M88="","",'基本情報入力シート'!M88)</f>
      </c>
      <c r="M67" s="610">
        <f>IF('基本情報入力シート'!R88="","",'基本情報入力シート'!R88)</f>
      </c>
      <c r="N67" s="610">
        <f>IF('基本情報入力シート'!W88="","",'基本情報入力シート'!W88)</f>
      </c>
      <c r="O67" s="605">
        <f>IF('基本情報入力シート'!X88="","",'基本情報入力シート'!X88)</f>
      </c>
      <c r="P67" s="611">
        <f>IF('基本情報入力シート'!Y88="","",'基本情報入力シート'!Y88)</f>
      </c>
      <c r="Q67" s="612">
        <f>IF('基本情報入力シート'!Z88="","",'基本情報入力シート'!Z88)</f>
      </c>
      <c r="R67" s="639">
        <f>IF('基本情報入力シート'!AA88="","",'基本情報入力シート'!AA88)</f>
      </c>
      <c r="S67" s="640"/>
      <c r="T67" s="641"/>
      <c r="U67" s="642">
        <f>IF(P67="","",VLOOKUP(P67,'数式用'!$A$5:$I$28,MATCH(T67,'数式用'!$H$4:$I$4,0)+7,0))</f>
      </c>
      <c r="V67" s="643"/>
      <c r="W67" s="159" t="s">
        <v>277</v>
      </c>
      <c r="X67" s="644"/>
      <c r="Y67" s="156" t="s">
        <v>278</v>
      </c>
      <c r="Z67" s="644"/>
      <c r="AA67" s="370" t="s">
        <v>279</v>
      </c>
      <c r="AB67" s="644"/>
      <c r="AC67" s="156" t="s">
        <v>278</v>
      </c>
      <c r="AD67" s="644"/>
      <c r="AE67" s="156" t="s">
        <v>280</v>
      </c>
      <c r="AF67" s="619" t="s">
        <v>281</v>
      </c>
      <c r="AG67" s="620">
        <f t="shared" si="4"/>
      </c>
      <c r="AH67" s="621" t="s">
        <v>282</v>
      </c>
      <c r="AI67" s="622">
        <f t="shared" si="7"/>
      </c>
      <c r="AK67" s="168" t="str">
        <f t="shared" si="5"/>
        <v>○</v>
      </c>
      <c r="AL67" s="169">
        <f t="shared" si="6"/>
      </c>
      <c r="AM67" s="170"/>
      <c r="AN67" s="170"/>
      <c r="AO67" s="170"/>
      <c r="AP67" s="170"/>
      <c r="AQ67" s="170"/>
      <c r="AR67" s="170"/>
      <c r="AS67" s="170"/>
      <c r="AT67" s="170"/>
      <c r="AU67" s="645"/>
    </row>
    <row r="68" spans="1:47" ht="33" customHeight="1" thickBot="1">
      <c r="A68" s="605">
        <f t="shared" si="3"/>
        <v>57</v>
      </c>
      <c r="B68" s="606">
        <f>IF('基本情報入力シート'!C89="","",'基本情報入力シート'!C89)</f>
      </c>
      <c r="C68" s="607">
        <f>IF('基本情報入力シート'!D89="","",'基本情報入力シート'!D89)</f>
      </c>
      <c r="D68" s="608">
        <f>IF('基本情報入力シート'!E89="","",'基本情報入力シート'!E89)</f>
      </c>
      <c r="E68" s="608">
        <f>IF('基本情報入力シート'!F89="","",'基本情報入力シート'!F89)</f>
      </c>
      <c r="F68" s="608">
        <f>IF('基本情報入力シート'!G89="","",'基本情報入力シート'!G89)</f>
      </c>
      <c r="G68" s="608">
        <f>IF('基本情報入力シート'!H89="","",'基本情報入力シート'!H89)</f>
      </c>
      <c r="H68" s="608">
        <f>IF('基本情報入力シート'!I89="","",'基本情報入力シート'!I89)</f>
      </c>
      <c r="I68" s="608">
        <f>IF('基本情報入力シート'!J89="","",'基本情報入力シート'!J89)</f>
      </c>
      <c r="J68" s="608">
        <f>IF('基本情報入力シート'!K89="","",'基本情報入力シート'!K89)</f>
      </c>
      <c r="K68" s="609">
        <f>IF('基本情報入力シート'!L89="","",'基本情報入力シート'!L89)</f>
      </c>
      <c r="L68" s="610">
        <f>IF('基本情報入力シート'!M89="","",'基本情報入力シート'!M89)</f>
      </c>
      <c r="M68" s="610">
        <f>IF('基本情報入力シート'!R89="","",'基本情報入力シート'!R89)</f>
      </c>
      <c r="N68" s="610">
        <f>IF('基本情報入力シート'!W89="","",'基本情報入力シート'!W89)</f>
      </c>
      <c r="O68" s="605">
        <f>IF('基本情報入力シート'!X89="","",'基本情報入力シート'!X89)</f>
      </c>
      <c r="P68" s="611">
        <f>IF('基本情報入力シート'!Y89="","",'基本情報入力シート'!Y89)</f>
      </c>
      <c r="Q68" s="612">
        <f>IF('基本情報入力シート'!Z89="","",'基本情報入力シート'!Z89)</f>
      </c>
      <c r="R68" s="639">
        <f>IF('基本情報入力シート'!AA89="","",'基本情報入力シート'!AA89)</f>
      </c>
      <c r="S68" s="640"/>
      <c r="T68" s="641"/>
      <c r="U68" s="642">
        <f>IF(P68="","",VLOOKUP(P68,'数式用'!$A$5:$I$28,MATCH(T68,'数式用'!$H$4:$I$4,0)+7,0))</f>
      </c>
      <c r="V68" s="643"/>
      <c r="W68" s="159" t="s">
        <v>277</v>
      </c>
      <c r="X68" s="644"/>
      <c r="Y68" s="156" t="s">
        <v>278</v>
      </c>
      <c r="Z68" s="644"/>
      <c r="AA68" s="370" t="s">
        <v>279</v>
      </c>
      <c r="AB68" s="644"/>
      <c r="AC68" s="156" t="s">
        <v>278</v>
      </c>
      <c r="AD68" s="644"/>
      <c r="AE68" s="156" t="s">
        <v>280</v>
      </c>
      <c r="AF68" s="619" t="s">
        <v>281</v>
      </c>
      <c r="AG68" s="620">
        <f t="shared" si="4"/>
      </c>
      <c r="AH68" s="621" t="s">
        <v>282</v>
      </c>
      <c r="AI68" s="622">
        <f t="shared" si="7"/>
      </c>
      <c r="AK68" s="168" t="str">
        <f t="shared" si="5"/>
        <v>○</v>
      </c>
      <c r="AL68" s="169">
        <f t="shared" si="6"/>
      </c>
      <c r="AM68" s="170"/>
      <c r="AN68" s="170"/>
      <c r="AO68" s="170"/>
      <c r="AP68" s="170"/>
      <c r="AQ68" s="170"/>
      <c r="AR68" s="170"/>
      <c r="AS68" s="170"/>
      <c r="AT68" s="170"/>
      <c r="AU68" s="645"/>
    </row>
    <row r="69" spans="1:47" ht="33" customHeight="1" thickBot="1">
      <c r="A69" s="605">
        <f t="shared" si="3"/>
        <v>58</v>
      </c>
      <c r="B69" s="606">
        <f>IF('基本情報入力シート'!C90="","",'基本情報入力シート'!C90)</f>
      </c>
      <c r="C69" s="607">
        <f>IF('基本情報入力シート'!D90="","",'基本情報入力シート'!D90)</f>
      </c>
      <c r="D69" s="608">
        <f>IF('基本情報入力シート'!E90="","",'基本情報入力シート'!E90)</f>
      </c>
      <c r="E69" s="608">
        <f>IF('基本情報入力シート'!F90="","",'基本情報入力シート'!F90)</f>
      </c>
      <c r="F69" s="608">
        <f>IF('基本情報入力シート'!G90="","",'基本情報入力シート'!G90)</f>
      </c>
      <c r="G69" s="608">
        <f>IF('基本情報入力シート'!H90="","",'基本情報入力シート'!H90)</f>
      </c>
      <c r="H69" s="608">
        <f>IF('基本情報入力シート'!I90="","",'基本情報入力シート'!I90)</f>
      </c>
      <c r="I69" s="608">
        <f>IF('基本情報入力シート'!J90="","",'基本情報入力シート'!J90)</f>
      </c>
      <c r="J69" s="608">
        <f>IF('基本情報入力シート'!K90="","",'基本情報入力シート'!K90)</f>
      </c>
      <c r="K69" s="609">
        <f>IF('基本情報入力シート'!L90="","",'基本情報入力シート'!L90)</f>
      </c>
      <c r="L69" s="610">
        <f>IF('基本情報入力シート'!M90="","",'基本情報入力シート'!M90)</f>
      </c>
      <c r="M69" s="610">
        <f>IF('基本情報入力シート'!R90="","",'基本情報入力シート'!R90)</f>
      </c>
      <c r="N69" s="610">
        <f>IF('基本情報入力シート'!W90="","",'基本情報入力シート'!W90)</f>
      </c>
      <c r="O69" s="605">
        <f>IF('基本情報入力シート'!X90="","",'基本情報入力シート'!X90)</f>
      </c>
      <c r="P69" s="611">
        <f>IF('基本情報入力シート'!Y90="","",'基本情報入力シート'!Y90)</f>
      </c>
      <c r="Q69" s="612">
        <f>IF('基本情報入力シート'!Z90="","",'基本情報入力シート'!Z90)</f>
      </c>
      <c r="R69" s="639">
        <f>IF('基本情報入力シート'!AA90="","",'基本情報入力シート'!AA90)</f>
      </c>
      <c r="S69" s="640"/>
      <c r="T69" s="641"/>
      <c r="U69" s="642">
        <f>IF(P69="","",VLOOKUP(P69,'数式用'!$A$5:$I$28,MATCH(T69,'数式用'!$H$4:$I$4,0)+7,0))</f>
      </c>
      <c r="V69" s="643"/>
      <c r="W69" s="159" t="s">
        <v>277</v>
      </c>
      <c r="X69" s="644"/>
      <c r="Y69" s="156" t="s">
        <v>278</v>
      </c>
      <c r="Z69" s="644"/>
      <c r="AA69" s="370" t="s">
        <v>279</v>
      </c>
      <c r="AB69" s="644"/>
      <c r="AC69" s="156" t="s">
        <v>278</v>
      </c>
      <c r="AD69" s="644"/>
      <c r="AE69" s="156" t="s">
        <v>280</v>
      </c>
      <c r="AF69" s="619" t="s">
        <v>281</v>
      </c>
      <c r="AG69" s="620">
        <f t="shared" si="4"/>
      </c>
      <c r="AH69" s="621" t="s">
        <v>282</v>
      </c>
      <c r="AI69" s="622">
        <f t="shared" si="7"/>
      </c>
      <c r="AK69" s="168" t="str">
        <f t="shared" si="5"/>
        <v>○</v>
      </c>
      <c r="AL69" s="169">
        <f t="shared" si="6"/>
      </c>
      <c r="AM69" s="170"/>
      <c r="AN69" s="170"/>
      <c r="AO69" s="170"/>
      <c r="AP69" s="170"/>
      <c r="AQ69" s="170"/>
      <c r="AR69" s="170"/>
      <c r="AS69" s="170"/>
      <c r="AT69" s="170"/>
      <c r="AU69" s="645"/>
    </row>
    <row r="70" spans="1:47" ht="33" customHeight="1" thickBot="1">
      <c r="A70" s="605">
        <f t="shared" si="3"/>
        <v>59</v>
      </c>
      <c r="B70" s="606">
        <f>IF('基本情報入力シート'!C91="","",'基本情報入力シート'!C91)</f>
      </c>
      <c r="C70" s="607">
        <f>IF('基本情報入力シート'!D91="","",'基本情報入力シート'!D91)</f>
      </c>
      <c r="D70" s="608">
        <f>IF('基本情報入力シート'!E91="","",'基本情報入力シート'!E91)</f>
      </c>
      <c r="E70" s="608">
        <f>IF('基本情報入力シート'!F91="","",'基本情報入力シート'!F91)</f>
      </c>
      <c r="F70" s="608">
        <f>IF('基本情報入力シート'!G91="","",'基本情報入力シート'!G91)</f>
      </c>
      <c r="G70" s="608">
        <f>IF('基本情報入力シート'!H91="","",'基本情報入力シート'!H91)</f>
      </c>
      <c r="H70" s="608">
        <f>IF('基本情報入力シート'!I91="","",'基本情報入力シート'!I91)</f>
      </c>
      <c r="I70" s="608">
        <f>IF('基本情報入力シート'!J91="","",'基本情報入力シート'!J91)</f>
      </c>
      <c r="J70" s="608">
        <f>IF('基本情報入力シート'!K91="","",'基本情報入力シート'!K91)</f>
      </c>
      <c r="K70" s="609">
        <f>IF('基本情報入力シート'!L91="","",'基本情報入力シート'!L91)</f>
      </c>
      <c r="L70" s="610">
        <f>IF('基本情報入力シート'!M91="","",'基本情報入力シート'!M91)</f>
      </c>
      <c r="M70" s="610">
        <f>IF('基本情報入力シート'!R91="","",'基本情報入力シート'!R91)</f>
      </c>
      <c r="N70" s="610">
        <f>IF('基本情報入力シート'!W91="","",'基本情報入力シート'!W91)</f>
      </c>
      <c r="O70" s="605">
        <f>IF('基本情報入力シート'!X91="","",'基本情報入力シート'!X91)</f>
      </c>
      <c r="P70" s="611">
        <f>IF('基本情報入力シート'!Y91="","",'基本情報入力シート'!Y91)</f>
      </c>
      <c r="Q70" s="612">
        <f>IF('基本情報入力シート'!Z91="","",'基本情報入力シート'!Z91)</f>
      </c>
      <c r="R70" s="639">
        <f>IF('基本情報入力シート'!AA91="","",'基本情報入力シート'!AA91)</f>
      </c>
      <c r="S70" s="640"/>
      <c r="T70" s="641"/>
      <c r="U70" s="642">
        <f>IF(P70="","",VLOOKUP(P70,'数式用'!$A$5:$I$28,MATCH(T70,'数式用'!$H$4:$I$4,0)+7,0))</f>
      </c>
      <c r="V70" s="643"/>
      <c r="W70" s="159" t="s">
        <v>277</v>
      </c>
      <c r="X70" s="644"/>
      <c r="Y70" s="156" t="s">
        <v>278</v>
      </c>
      <c r="Z70" s="644"/>
      <c r="AA70" s="370" t="s">
        <v>279</v>
      </c>
      <c r="AB70" s="644"/>
      <c r="AC70" s="156" t="s">
        <v>278</v>
      </c>
      <c r="AD70" s="644"/>
      <c r="AE70" s="156" t="s">
        <v>280</v>
      </c>
      <c r="AF70" s="619" t="s">
        <v>281</v>
      </c>
      <c r="AG70" s="620">
        <f t="shared" si="4"/>
      </c>
      <c r="AH70" s="621" t="s">
        <v>282</v>
      </c>
      <c r="AI70" s="622">
        <f t="shared" si="7"/>
      </c>
      <c r="AK70" s="168" t="str">
        <f t="shared" si="5"/>
        <v>○</v>
      </c>
      <c r="AL70" s="169">
        <f t="shared" si="6"/>
      </c>
      <c r="AM70" s="170"/>
      <c r="AN70" s="170"/>
      <c r="AO70" s="170"/>
      <c r="AP70" s="170"/>
      <c r="AQ70" s="170"/>
      <c r="AR70" s="170"/>
      <c r="AS70" s="170"/>
      <c r="AT70" s="170"/>
      <c r="AU70" s="645"/>
    </row>
    <row r="71" spans="1:47" ht="33" customHeight="1" thickBot="1">
      <c r="A71" s="605">
        <f t="shared" si="3"/>
        <v>60</v>
      </c>
      <c r="B71" s="606">
        <f>IF('基本情報入力シート'!C92="","",'基本情報入力シート'!C92)</f>
      </c>
      <c r="C71" s="607">
        <f>IF('基本情報入力シート'!D92="","",'基本情報入力シート'!D92)</f>
      </c>
      <c r="D71" s="608">
        <f>IF('基本情報入力シート'!E92="","",'基本情報入力シート'!E92)</f>
      </c>
      <c r="E71" s="608">
        <f>IF('基本情報入力シート'!F92="","",'基本情報入力シート'!F92)</f>
      </c>
      <c r="F71" s="608">
        <f>IF('基本情報入力シート'!G92="","",'基本情報入力シート'!G92)</f>
      </c>
      <c r="G71" s="608">
        <f>IF('基本情報入力シート'!H92="","",'基本情報入力シート'!H92)</f>
      </c>
      <c r="H71" s="608">
        <f>IF('基本情報入力シート'!I92="","",'基本情報入力シート'!I92)</f>
      </c>
      <c r="I71" s="608">
        <f>IF('基本情報入力シート'!J92="","",'基本情報入力シート'!J92)</f>
      </c>
      <c r="J71" s="608">
        <f>IF('基本情報入力シート'!K92="","",'基本情報入力シート'!K92)</f>
      </c>
      <c r="K71" s="609">
        <f>IF('基本情報入力シート'!L92="","",'基本情報入力シート'!L92)</f>
      </c>
      <c r="L71" s="610">
        <f>IF('基本情報入力シート'!M92="","",'基本情報入力シート'!M92)</f>
      </c>
      <c r="M71" s="610">
        <f>IF('基本情報入力シート'!R92="","",'基本情報入力シート'!R92)</f>
      </c>
      <c r="N71" s="610">
        <f>IF('基本情報入力シート'!W92="","",'基本情報入力シート'!W92)</f>
      </c>
      <c r="O71" s="605">
        <f>IF('基本情報入力シート'!X92="","",'基本情報入力シート'!X92)</f>
      </c>
      <c r="P71" s="611">
        <f>IF('基本情報入力シート'!Y92="","",'基本情報入力シート'!Y92)</f>
      </c>
      <c r="Q71" s="612">
        <f>IF('基本情報入力シート'!Z92="","",'基本情報入力シート'!Z92)</f>
      </c>
      <c r="R71" s="639">
        <f>IF('基本情報入力シート'!AA92="","",'基本情報入力シート'!AA92)</f>
      </c>
      <c r="S71" s="640"/>
      <c r="T71" s="641"/>
      <c r="U71" s="642">
        <f>IF(P71="","",VLOOKUP(P71,'数式用'!$A$5:$I$28,MATCH(T71,'数式用'!$H$4:$I$4,0)+7,0))</f>
      </c>
      <c r="V71" s="643"/>
      <c r="W71" s="159" t="s">
        <v>277</v>
      </c>
      <c r="X71" s="644"/>
      <c r="Y71" s="156" t="s">
        <v>278</v>
      </c>
      <c r="Z71" s="644"/>
      <c r="AA71" s="370" t="s">
        <v>279</v>
      </c>
      <c r="AB71" s="644"/>
      <c r="AC71" s="156" t="s">
        <v>278</v>
      </c>
      <c r="AD71" s="644"/>
      <c r="AE71" s="156" t="s">
        <v>280</v>
      </c>
      <c r="AF71" s="619" t="s">
        <v>281</v>
      </c>
      <c r="AG71" s="620">
        <f t="shared" si="4"/>
      </c>
      <c r="AH71" s="621" t="s">
        <v>282</v>
      </c>
      <c r="AI71" s="622">
        <f t="shared" si="7"/>
      </c>
      <c r="AK71" s="168" t="str">
        <f t="shared" si="5"/>
        <v>○</v>
      </c>
      <c r="AL71" s="169">
        <f t="shared" si="6"/>
      </c>
      <c r="AM71" s="170"/>
      <c r="AN71" s="170"/>
      <c r="AO71" s="170"/>
      <c r="AP71" s="170"/>
      <c r="AQ71" s="170"/>
      <c r="AR71" s="170"/>
      <c r="AS71" s="170"/>
      <c r="AT71" s="170"/>
      <c r="AU71" s="645"/>
    </row>
    <row r="72" spans="1:47" ht="33" customHeight="1" thickBot="1">
      <c r="A72" s="605">
        <f t="shared" si="3"/>
        <v>61</v>
      </c>
      <c r="B72" s="606">
        <f>IF('基本情報入力シート'!C93="","",'基本情報入力シート'!C93)</f>
      </c>
      <c r="C72" s="607">
        <f>IF('基本情報入力シート'!D93="","",'基本情報入力シート'!D93)</f>
      </c>
      <c r="D72" s="608">
        <f>IF('基本情報入力シート'!E93="","",'基本情報入力シート'!E93)</f>
      </c>
      <c r="E72" s="608">
        <f>IF('基本情報入力シート'!F93="","",'基本情報入力シート'!F93)</f>
      </c>
      <c r="F72" s="608">
        <f>IF('基本情報入力シート'!G93="","",'基本情報入力シート'!G93)</f>
      </c>
      <c r="G72" s="608">
        <f>IF('基本情報入力シート'!H93="","",'基本情報入力シート'!H93)</f>
      </c>
      <c r="H72" s="608">
        <f>IF('基本情報入力シート'!I93="","",'基本情報入力シート'!I93)</f>
      </c>
      <c r="I72" s="608">
        <f>IF('基本情報入力シート'!J93="","",'基本情報入力シート'!J93)</f>
      </c>
      <c r="J72" s="608">
        <f>IF('基本情報入力シート'!K93="","",'基本情報入力シート'!K93)</f>
      </c>
      <c r="K72" s="609">
        <f>IF('基本情報入力シート'!L93="","",'基本情報入力シート'!L93)</f>
      </c>
      <c r="L72" s="610">
        <f>IF('基本情報入力シート'!M93="","",'基本情報入力シート'!M93)</f>
      </c>
      <c r="M72" s="610">
        <f>IF('基本情報入力シート'!R93="","",'基本情報入力シート'!R93)</f>
      </c>
      <c r="N72" s="610">
        <f>IF('基本情報入力シート'!W93="","",'基本情報入力シート'!W93)</f>
      </c>
      <c r="O72" s="605">
        <f>IF('基本情報入力シート'!X93="","",'基本情報入力シート'!X93)</f>
      </c>
      <c r="P72" s="611">
        <f>IF('基本情報入力シート'!Y93="","",'基本情報入力シート'!Y93)</f>
      </c>
      <c r="Q72" s="612">
        <f>IF('基本情報入力シート'!Z93="","",'基本情報入力シート'!Z93)</f>
      </c>
      <c r="R72" s="639">
        <f>IF('基本情報入力シート'!AA93="","",'基本情報入力シート'!AA93)</f>
      </c>
      <c r="S72" s="640"/>
      <c r="T72" s="641"/>
      <c r="U72" s="642">
        <f>IF(P72="","",VLOOKUP(P72,'数式用'!$A$5:$I$28,MATCH(T72,'数式用'!$H$4:$I$4,0)+7,0))</f>
      </c>
      <c r="V72" s="643"/>
      <c r="W72" s="159" t="s">
        <v>277</v>
      </c>
      <c r="X72" s="644"/>
      <c r="Y72" s="156" t="s">
        <v>278</v>
      </c>
      <c r="Z72" s="644"/>
      <c r="AA72" s="370" t="s">
        <v>279</v>
      </c>
      <c r="AB72" s="644"/>
      <c r="AC72" s="156" t="s">
        <v>278</v>
      </c>
      <c r="AD72" s="644"/>
      <c r="AE72" s="156" t="s">
        <v>280</v>
      </c>
      <c r="AF72" s="619" t="s">
        <v>281</v>
      </c>
      <c r="AG72" s="620">
        <f t="shared" si="4"/>
      </c>
      <c r="AH72" s="621" t="s">
        <v>282</v>
      </c>
      <c r="AI72" s="622">
        <f t="shared" si="7"/>
      </c>
      <c r="AK72" s="168" t="str">
        <f t="shared" si="5"/>
        <v>○</v>
      </c>
      <c r="AL72" s="169">
        <f t="shared" si="6"/>
      </c>
      <c r="AM72" s="170"/>
      <c r="AN72" s="170"/>
      <c r="AO72" s="170"/>
      <c r="AP72" s="170"/>
      <c r="AQ72" s="170"/>
      <c r="AR72" s="170"/>
      <c r="AS72" s="170"/>
      <c r="AT72" s="170"/>
      <c r="AU72" s="645"/>
    </row>
    <row r="73" spans="1:47" ht="33" customHeight="1" thickBot="1">
      <c r="A73" s="605">
        <f t="shared" si="3"/>
        <v>62</v>
      </c>
      <c r="B73" s="606">
        <f>IF('基本情報入力シート'!C94="","",'基本情報入力シート'!C94)</f>
      </c>
      <c r="C73" s="607">
        <f>IF('基本情報入力シート'!D94="","",'基本情報入力シート'!D94)</f>
      </c>
      <c r="D73" s="608">
        <f>IF('基本情報入力シート'!E94="","",'基本情報入力シート'!E94)</f>
      </c>
      <c r="E73" s="608">
        <f>IF('基本情報入力シート'!F94="","",'基本情報入力シート'!F94)</f>
      </c>
      <c r="F73" s="608">
        <f>IF('基本情報入力シート'!G94="","",'基本情報入力シート'!G94)</f>
      </c>
      <c r="G73" s="608">
        <f>IF('基本情報入力シート'!H94="","",'基本情報入力シート'!H94)</f>
      </c>
      <c r="H73" s="608">
        <f>IF('基本情報入力シート'!I94="","",'基本情報入力シート'!I94)</f>
      </c>
      <c r="I73" s="608">
        <f>IF('基本情報入力シート'!J94="","",'基本情報入力シート'!J94)</f>
      </c>
      <c r="J73" s="608">
        <f>IF('基本情報入力シート'!K94="","",'基本情報入力シート'!K94)</f>
      </c>
      <c r="K73" s="609">
        <f>IF('基本情報入力シート'!L94="","",'基本情報入力シート'!L94)</f>
      </c>
      <c r="L73" s="610">
        <f>IF('基本情報入力シート'!M94="","",'基本情報入力シート'!M94)</f>
      </c>
      <c r="M73" s="610">
        <f>IF('基本情報入力シート'!R94="","",'基本情報入力シート'!R94)</f>
      </c>
      <c r="N73" s="610">
        <f>IF('基本情報入力シート'!W94="","",'基本情報入力シート'!W94)</f>
      </c>
      <c r="O73" s="605">
        <f>IF('基本情報入力シート'!X94="","",'基本情報入力シート'!X94)</f>
      </c>
      <c r="P73" s="611">
        <f>IF('基本情報入力シート'!Y94="","",'基本情報入力シート'!Y94)</f>
      </c>
      <c r="Q73" s="612">
        <f>IF('基本情報入力シート'!Z94="","",'基本情報入力シート'!Z94)</f>
      </c>
      <c r="R73" s="639">
        <f>IF('基本情報入力シート'!AA94="","",'基本情報入力シート'!AA94)</f>
      </c>
      <c r="S73" s="640"/>
      <c r="T73" s="641"/>
      <c r="U73" s="642">
        <f>IF(P73="","",VLOOKUP(P73,'数式用'!$A$5:$I$28,MATCH(T73,'数式用'!$H$4:$I$4,0)+7,0))</f>
      </c>
      <c r="V73" s="643"/>
      <c r="W73" s="159" t="s">
        <v>277</v>
      </c>
      <c r="X73" s="644"/>
      <c r="Y73" s="156" t="s">
        <v>278</v>
      </c>
      <c r="Z73" s="644"/>
      <c r="AA73" s="370" t="s">
        <v>279</v>
      </c>
      <c r="AB73" s="644"/>
      <c r="AC73" s="156" t="s">
        <v>278</v>
      </c>
      <c r="AD73" s="644"/>
      <c r="AE73" s="156" t="s">
        <v>280</v>
      </c>
      <c r="AF73" s="619" t="s">
        <v>281</v>
      </c>
      <c r="AG73" s="620">
        <f t="shared" si="4"/>
      </c>
      <c r="AH73" s="621" t="s">
        <v>282</v>
      </c>
      <c r="AI73" s="622">
        <f t="shared" si="7"/>
      </c>
      <c r="AK73" s="168" t="str">
        <f t="shared" si="5"/>
        <v>○</v>
      </c>
      <c r="AL73" s="169">
        <f t="shared" si="6"/>
      </c>
      <c r="AM73" s="170"/>
      <c r="AN73" s="170"/>
      <c r="AO73" s="170"/>
      <c r="AP73" s="170"/>
      <c r="AQ73" s="170"/>
      <c r="AR73" s="170"/>
      <c r="AS73" s="170"/>
      <c r="AT73" s="170"/>
      <c r="AU73" s="645"/>
    </row>
    <row r="74" spans="1:47" ht="33" customHeight="1" thickBot="1">
      <c r="A74" s="605">
        <f t="shared" si="3"/>
        <v>63</v>
      </c>
      <c r="B74" s="606">
        <f>IF('基本情報入力シート'!C95="","",'基本情報入力シート'!C95)</f>
      </c>
      <c r="C74" s="607">
        <f>IF('基本情報入力シート'!D95="","",'基本情報入力シート'!D95)</f>
      </c>
      <c r="D74" s="608">
        <f>IF('基本情報入力シート'!E95="","",'基本情報入力シート'!E95)</f>
      </c>
      <c r="E74" s="608">
        <f>IF('基本情報入力シート'!F95="","",'基本情報入力シート'!F95)</f>
      </c>
      <c r="F74" s="608">
        <f>IF('基本情報入力シート'!G95="","",'基本情報入力シート'!G95)</f>
      </c>
      <c r="G74" s="608">
        <f>IF('基本情報入力シート'!H95="","",'基本情報入力シート'!H95)</f>
      </c>
      <c r="H74" s="608">
        <f>IF('基本情報入力シート'!I95="","",'基本情報入力シート'!I95)</f>
      </c>
      <c r="I74" s="608">
        <f>IF('基本情報入力シート'!J95="","",'基本情報入力シート'!J95)</f>
      </c>
      <c r="J74" s="608">
        <f>IF('基本情報入力シート'!K95="","",'基本情報入力シート'!K95)</f>
      </c>
      <c r="K74" s="609">
        <f>IF('基本情報入力シート'!L95="","",'基本情報入力シート'!L95)</f>
      </c>
      <c r="L74" s="610">
        <f>IF('基本情報入力シート'!M95="","",'基本情報入力シート'!M95)</f>
      </c>
      <c r="M74" s="610">
        <f>IF('基本情報入力シート'!R95="","",'基本情報入力シート'!R95)</f>
      </c>
      <c r="N74" s="610">
        <f>IF('基本情報入力シート'!W95="","",'基本情報入力シート'!W95)</f>
      </c>
      <c r="O74" s="605">
        <f>IF('基本情報入力シート'!X95="","",'基本情報入力シート'!X95)</f>
      </c>
      <c r="P74" s="611">
        <f>IF('基本情報入力シート'!Y95="","",'基本情報入力シート'!Y95)</f>
      </c>
      <c r="Q74" s="612">
        <f>IF('基本情報入力シート'!Z95="","",'基本情報入力シート'!Z95)</f>
      </c>
      <c r="R74" s="639">
        <f>IF('基本情報入力シート'!AA95="","",'基本情報入力シート'!AA95)</f>
      </c>
      <c r="S74" s="640"/>
      <c r="T74" s="641"/>
      <c r="U74" s="642">
        <f>IF(P74="","",VLOOKUP(P74,'数式用'!$A$5:$I$28,MATCH(T74,'数式用'!$H$4:$I$4,0)+7,0))</f>
      </c>
      <c r="V74" s="643"/>
      <c r="W74" s="159" t="s">
        <v>277</v>
      </c>
      <c r="X74" s="644"/>
      <c r="Y74" s="156" t="s">
        <v>278</v>
      </c>
      <c r="Z74" s="644"/>
      <c r="AA74" s="370" t="s">
        <v>279</v>
      </c>
      <c r="AB74" s="644"/>
      <c r="AC74" s="156" t="s">
        <v>278</v>
      </c>
      <c r="AD74" s="644"/>
      <c r="AE74" s="156" t="s">
        <v>280</v>
      </c>
      <c r="AF74" s="619" t="s">
        <v>281</v>
      </c>
      <c r="AG74" s="620">
        <f t="shared" si="4"/>
      </c>
      <c r="AH74" s="621" t="s">
        <v>282</v>
      </c>
      <c r="AI74" s="622">
        <f t="shared" si="7"/>
      </c>
      <c r="AK74" s="168" t="str">
        <f t="shared" si="5"/>
        <v>○</v>
      </c>
      <c r="AL74" s="169">
        <f t="shared" si="6"/>
      </c>
      <c r="AM74" s="170"/>
      <c r="AN74" s="170"/>
      <c r="AO74" s="170"/>
      <c r="AP74" s="170"/>
      <c r="AQ74" s="170"/>
      <c r="AR74" s="170"/>
      <c r="AS74" s="170"/>
      <c r="AT74" s="170"/>
      <c r="AU74" s="645"/>
    </row>
    <row r="75" spans="1:47" ht="33" customHeight="1" thickBot="1">
      <c r="A75" s="605">
        <f t="shared" si="3"/>
        <v>64</v>
      </c>
      <c r="B75" s="606">
        <f>IF('基本情報入力シート'!C96="","",'基本情報入力シート'!C96)</f>
      </c>
      <c r="C75" s="607">
        <f>IF('基本情報入力シート'!D96="","",'基本情報入力シート'!D96)</f>
      </c>
      <c r="D75" s="608">
        <f>IF('基本情報入力シート'!E96="","",'基本情報入力シート'!E96)</f>
      </c>
      <c r="E75" s="608">
        <f>IF('基本情報入力シート'!F96="","",'基本情報入力シート'!F96)</f>
      </c>
      <c r="F75" s="608">
        <f>IF('基本情報入力シート'!G96="","",'基本情報入力シート'!G96)</f>
      </c>
      <c r="G75" s="608">
        <f>IF('基本情報入力シート'!H96="","",'基本情報入力シート'!H96)</f>
      </c>
      <c r="H75" s="608">
        <f>IF('基本情報入力シート'!I96="","",'基本情報入力シート'!I96)</f>
      </c>
      <c r="I75" s="608">
        <f>IF('基本情報入力シート'!J96="","",'基本情報入力シート'!J96)</f>
      </c>
      <c r="J75" s="608">
        <f>IF('基本情報入力シート'!K96="","",'基本情報入力シート'!K96)</f>
      </c>
      <c r="K75" s="609">
        <f>IF('基本情報入力シート'!L96="","",'基本情報入力シート'!L96)</f>
      </c>
      <c r="L75" s="610">
        <f>IF('基本情報入力シート'!M96="","",'基本情報入力シート'!M96)</f>
      </c>
      <c r="M75" s="610">
        <f>IF('基本情報入力シート'!R96="","",'基本情報入力シート'!R96)</f>
      </c>
      <c r="N75" s="610">
        <f>IF('基本情報入力シート'!W96="","",'基本情報入力シート'!W96)</f>
      </c>
      <c r="O75" s="605">
        <f>IF('基本情報入力シート'!X96="","",'基本情報入力シート'!X96)</f>
      </c>
      <c r="P75" s="611">
        <f>IF('基本情報入力シート'!Y96="","",'基本情報入力シート'!Y96)</f>
      </c>
      <c r="Q75" s="612">
        <f>IF('基本情報入力シート'!Z96="","",'基本情報入力シート'!Z96)</f>
      </c>
      <c r="R75" s="639">
        <f>IF('基本情報入力シート'!AA96="","",'基本情報入力シート'!AA96)</f>
      </c>
      <c r="S75" s="640"/>
      <c r="T75" s="641"/>
      <c r="U75" s="642">
        <f>IF(P75="","",VLOOKUP(P75,'数式用'!$A$5:$I$28,MATCH(T75,'数式用'!$H$4:$I$4,0)+7,0))</f>
      </c>
      <c r="V75" s="643"/>
      <c r="W75" s="159" t="s">
        <v>277</v>
      </c>
      <c r="X75" s="644"/>
      <c r="Y75" s="156" t="s">
        <v>278</v>
      </c>
      <c r="Z75" s="644"/>
      <c r="AA75" s="370" t="s">
        <v>279</v>
      </c>
      <c r="AB75" s="644"/>
      <c r="AC75" s="156" t="s">
        <v>278</v>
      </c>
      <c r="AD75" s="644"/>
      <c r="AE75" s="156" t="s">
        <v>280</v>
      </c>
      <c r="AF75" s="619" t="s">
        <v>281</v>
      </c>
      <c r="AG75" s="620">
        <f t="shared" si="4"/>
      </c>
      <c r="AH75" s="621" t="s">
        <v>282</v>
      </c>
      <c r="AI75" s="622">
        <f t="shared" si="7"/>
      </c>
      <c r="AK75" s="168" t="str">
        <f t="shared" si="5"/>
        <v>○</v>
      </c>
      <c r="AL75" s="169">
        <f t="shared" si="6"/>
      </c>
      <c r="AM75" s="170"/>
      <c r="AN75" s="170"/>
      <c r="AO75" s="170"/>
      <c r="AP75" s="170"/>
      <c r="AQ75" s="170"/>
      <c r="AR75" s="170"/>
      <c r="AS75" s="170"/>
      <c r="AT75" s="170"/>
      <c r="AU75" s="645"/>
    </row>
    <row r="76" spans="1:47" ht="33" customHeight="1" thickBot="1">
      <c r="A76" s="605">
        <f t="shared" si="3"/>
        <v>65</v>
      </c>
      <c r="B76" s="606">
        <f>IF('基本情報入力シート'!C97="","",'基本情報入力シート'!C97)</f>
      </c>
      <c r="C76" s="607">
        <f>IF('基本情報入力シート'!D97="","",'基本情報入力シート'!D97)</f>
      </c>
      <c r="D76" s="608">
        <f>IF('基本情報入力シート'!E97="","",'基本情報入力シート'!E97)</f>
      </c>
      <c r="E76" s="608">
        <f>IF('基本情報入力シート'!F97="","",'基本情報入力シート'!F97)</f>
      </c>
      <c r="F76" s="608">
        <f>IF('基本情報入力シート'!G97="","",'基本情報入力シート'!G97)</f>
      </c>
      <c r="G76" s="608">
        <f>IF('基本情報入力シート'!H97="","",'基本情報入力シート'!H97)</f>
      </c>
      <c r="H76" s="608">
        <f>IF('基本情報入力シート'!I97="","",'基本情報入力シート'!I97)</f>
      </c>
      <c r="I76" s="608">
        <f>IF('基本情報入力シート'!J97="","",'基本情報入力シート'!J97)</f>
      </c>
      <c r="J76" s="608">
        <f>IF('基本情報入力シート'!K97="","",'基本情報入力シート'!K97)</f>
      </c>
      <c r="K76" s="609">
        <f>IF('基本情報入力シート'!L97="","",'基本情報入力シート'!L97)</f>
      </c>
      <c r="L76" s="610">
        <f>IF('基本情報入力シート'!M97="","",'基本情報入力シート'!M97)</f>
      </c>
      <c r="M76" s="610">
        <f>IF('基本情報入力シート'!R97="","",'基本情報入力シート'!R97)</f>
      </c>
      <c r="N76" s="610">
        <f>IF('基本情報入力シート'!W97="","",'基本情報入力シート'!W97)</f>
      </c>
      <c r="O76" s="605">
        <f>IF('基本情報入力シート'!X97="","",'基本情報入力シート'!X97)</f>
      </c>
      <c r="P76" s="611">
        <f>IF('基本情報入力シート'!Y97="","",'基本情報入力シート'!Y97)</f>
      </c>
      <c r="Q76" s="612">
        <f>IF('基本情報入力シート'!Z97="","",'基本情報入力シート'!Z97)</f>
      </c>
      <c r="R76" s="639">
        <f>IF('基本情報入力シート'!AA97="","",'基本情報入力シート'!AA97)</f>
      </c>
      <c r="S76" s="640"/>
      <c r="T76" s="641"/>
      <c r="U76" s="642">
        <f>IF(P76="","",VLOOKUP(P76,'数式用'!$A$5:$I$28,MATCH(T76,'数式用'!$H$4:$I$4,0)+7,0))</f>
      </c>
      <c r="V76" s="643"/>
      <c r="W76" s="159" t="s">
        <v>277</v>
      </c>
      <c r="X76" s="644"/>
      <c r="Y76" s="156" t="s">
        <v>278</v>
      </c>
      <c r="Z76" s="644"/>
      <c r="AA76" s="370" t="s">
        <v>279</v>
      </c>
      <c r="AB76" s="644"/>
      <c r="AC76" s="156" t="s">
        <v>278</v>
      </c>
      <c r="AD76" s="644"/>
      <c r="AE76" s="156" t="s">
        <v>280</v>
      </c>
      <c r="AF76" s="619" t="s">
        <v>281</v>
      </c>
      <c r="AG76" s="620">
        <f t="shared" si="4"/>
      </c>
      <c r="AH76" s="621" t="s">
        <v>282</v>
      </c>
      <c r="AI76" s="622">
        <f aca="true" t="shared" si="8" ref="AI76:AI111">_xlfn.IFERROR(ROUNDDOWN(ROUND(Q76*R76,0)*U76,0)*AG76,"")</f>
      </c>
      <c r="AK76" s="168" t="str">
        <f t="shared" si="5"/>
        <v>○</v>
      </c>
      <c r="AL76" s="169">
        <f t="shared" si="6"/>
      </c>
      <c r="AM76" s="170"/>
      <c r="AN76" s="170"/>
      <c r="AO76" s="170"/>
      <c r="AP76" s="170"/>
      <c r="AQ76" s="170"/>
      <c r="AR76" s="170"/>
      <c r="AS76" s="170"/>
      <c r="AT76" s="170"/>
      <c r="AU76" s="645"/>
    </row>
    <row r="77" spans="1:47" ht="33" customHeight="1" thickBot="1">
      <c r="A77" s="605">
        <f t="shared" si="3"/>
        <v>66</v>
      </c>
      <c r="B77" s="606">
        <f>IF('基本情報入力シート'!C98="","",'基本情報入力シート'!C98)</f>
      </c>
      <c r="C77" s="607">
        <f>IF('基本情報入力シート'!D98="","",'基本情報入力シート'!D98)</f>
      </c>
      <c r="D77" s="608">
        <f>IF('基本情報入力シート'!E98="","",'基本情報入力シート'!E98)</f>
      </c>
      <c r="E77" s="608">
        <f>IF('基本情報入力シート'!F98="","",'基本情報入力シート'!F98)</f>
      </c>
      <c r="F77" s="608">
        <f>IF('基本情報入力シート'!G98="","",'基本情報入力シート'!G98)</f>
      </c>
      <c r="G77" s="608">
        <f>IF('基本情報入力シート'!H98="","",'基本情報入力シート'!H98)</f>
      </c>
      <c r="H77" s="608">
        <f>IF('基本情報入力シート'!I98="","",'基本情報入力シート'!I98)</f>
      </c>
      <c r="I77" s="608">
        <f>IF('基本情報入力シート'!J98="","",'基本情報入力シート'!J98)</f>
      </c>
      <c r="J77" s="608">
        <f>IF('基本情報入力シート'!K98="","",'基本情報入力シート'!K98)</f>
      </c>
      <c r="K77" s="609">
        <f>IF('基本情報入力シート'!L98="","",'基本情報入力シート'!L98)</f>
      </c>
      <c r="L77" s="610">
        <f>IF('基本情報入力シート'!M98="","",'基本情報入力シート'!M98)</f>
      </c>
      <c r="M77" s="610">
        <f>IF('基本情報入力シート'!R98="","",'基本情報入力シート'!R98)</f>
      </c>
      <c r="N77" s="610">
        <f>IF('基本情報入力シート'!W98="","",'基本情報入力シート'!W98)</f>
      </c>
      <c r="O77" s="605">
        <f>IF('基本情報入力シート'!X98="","",'基本情報入力シート'!X98)</f>
      </c>
      <c r="P77" s="611">
        <f>IF('基本情報入力シート'!Y98="","",'基本情報入力シート'!Y98)</f>
      </c>
      <c r="Q77" s="612">
        <f>IF('基本情報入力シート'!Z98="","",'基本情報入力シート'!Z98)</f>
      </c>
      <c r="R77" s="639">
        <f>IF('基本情報入力シート'!AA98="","",'基本情報入力シート'!AA98)</f>
      </c>
      <c r="S77" s="640"/>
      <c r="T77" s="641"/>
      <c r="U77" s="642">
        <f>IF(P77="","",VLOOKUP(P77,'数式用'!$A$5:$I$28,MATCH(T77,'数式用'!$H$4:$I$4,0)+7,0))</f>
      </c>
      <c r="V77" s="643"/>
      <c r="W77" s="159" t="s">
        <v>277</v>
      </c>
      <c r="X77" s="644"/>
      <c r="Y77" s="156" t="s">
        <v>278</v>
      </c>
      <c r="Z77" s="644"/>
      <c r="AA77" s="370" t="s">
        <v>279</v>
      </c>
      <c r="AB77" s="644"/>
      <c r="AC77" s="156" t="s">
        <v>278</v>
      </c>
      <c r="AD77" s="644"/>
      <c r="AE77" s="156" t="s">
        <v>280</v>
      </c>
      <c r="AF77" s="619" t="s">
        <v>281</v>
      </c>
      <c r="AG77" s="620">
        <f t="shared" si="4"/>
      </c>
      <c r="AH77" s="621" t="s">
        <v>282</v>
      </c>
      <c r="AI77" s="622">
        <f t="shared" si="8"/>
      </c>
      <c r="AK77" s="168" t="str">
        <f t="shared" si="5"/>
        <v>○</v>
      </c>
      <c r="AL77" s="169">
        <f t="shared" si="6"/>
      </c>
      <c r="AM77" s="170"/>
      <c r="AN77" s="170"/>
      <c r="AO77" s="170"/>
      <c r="AP77" s="170"/>
      <c r="AQ77" s="170"/>
      <c r="AR77" s="170"/>
      <c r="AS77" s="170"/>
      <c r="AT77" s="170"/>
      <c r="AU77" s="645"/>
    </row>
    <row r="78" spans="1:47" ht="33" customHeight="1" thickBot="1">
      <c r="A78" s="605">
        <f t="shared" si="3"/>
        <v>67</v>
      </c>
      <c r="B78" s="606">
        <f>IF('基本情報入力シート'!C99="","",'基本情報入力シート'!C99)</f>
      </c>
      <c r="C78" s="607">
        <f>IF('基本情報入力シート'!D99="","",'基本情報入力シート'!D99)</f>
      </c>
      <c r="D78" s="608">
        <f>IF('基本情報入力シート'!E99="","",'基本情報入力シート'!E99)</f>
      </c>
      <c r="E78" s="608">
        <f>IF('基本情報入力シート'!F99="","",'基本情報入力シート'!F99)</f>
      </c>
      <c r="F78" s="608">
        <f>IF('基本情報入力シート'!G99="","",'基本情報入力シート'!G99)</f>
      </c>
      <c r="G78" s="608">
        <f>IF('基本情報入力シート'!H99="","",'基本情報入力シート'!H99)</f>
      </c>
      <c r="H78" s="608">
        <f>IF('基本情報入力シート'!I99="","",'基本情報入力シート'!I99)</f>
      </c>
      <c r="I78" s="608">
        <f>IF('基本情報入力シート'!J99="","",'基本情報入力シート'!J99)</f>
      </c>
      <c r="J78" s="608">
        <f>IF('基本情報入力シート'!K99="","",'基本情報入力シート'!K99)</f>
      </c>
      <c r="K78" s="609">
        <f>IF('基本情報入力シート'!L99="","",'基本情報入力シート'!L99)</f>
      </c>
      <c r="L78" s="610">
        <f>IF('基本情報入力シート'!M99="","",'基本情報入力シート'!M99)</f>
      </c>
      <c r="M78" s="610">
        <f>IF('基本情報入力シート'!R99="","",'基本情報入力シート'!R99)</f>
      </c>
      <c r="N78" s="610">
        <f>IF('基本情報入力シート'!W99="","",'基本情報入力シート'!W99)</f>
      </c>
      <c r="O78" s="605">
        <f>IF('基本情報入力シート'!X99="","",'基本情報入力シート'!X99)</f>
      </c>
      <c r="P78" s="611">
        <f>IF('基本情報入力シート'!Y99="","",'基本情報入力シート'!Y99)</f>
      </c>
      <c r="Q78" s="612">
        <f>IF('基本情報入力シート'!Z99="","",'基本情報入力シート'!Z99)</f>
      </c>
      <c r="R78" s="639">
        <f>IF('基本情報入力シート'!AA99="","",'基本情報入力シート'!AA99)</f>
      </c>
      <c r="S78" s="640"/>
      <c r="T78" s="641"/>
      <c r="U78" s="642">
        <f>IF(P78="","",VLOOKUP(P78,'数式用'!$A$5:$I$28,MATCH(T78,'数式用'!$H$4:$I$4,0)+7,0))</f>
      </c>
      <c r="V78" s="643"/>
      <c r="W78" s="159" t="s">
        <v>277</v>
      </c>
      <c r="X78" s="644"/>
      <c r="Y78" s="156" t="s">
        <v>278</v>
      </c>
      <c r="Z78" s="644"/>
      <c r="AA78" s="370" t="s">
        <v>279</v>
      </c>
      <c r="AB78" s="644"/>
      <c r="AC78" s="156" t="s">
        <v>278</v>
      </c>
      <c r="AD78" s="644"/>
      <c r="AE78" s="156" t="s">
        <v>280</v>
      </c>
      <c r="AF78" s="619" t="s">
        <v>281</v>
      </c>
      <c r="AG78" s="620">
        <f t="shared" si="4"/>
      </c>
      <c r="AH78" s="621" t="s">
        <v>282</v>
      </c>
      <c r="AI78" s="622">
        <f t="shared" si="8"/>
      </c>
      <c r="AK78" s="168" t="str">
        <f t="shared" si="5"/>
        <v>○</v>
      </c>
      <c r="AL78" s="169">
        <f t="shared" si="6"/>
      </c>
      <c r="AM78" s="170"/>
      <c r="AN78" s="170"/>
      <c r="AO78" s="170"/>
      <c r="AP78" s="170"/>
      <c r="AQ78" s="170"/>
      <c r="AR78" s="170"/>
      <c r="AS78" s="170"/>
      <c r="AT78" s="170"/>
      <c r="AU78" s="645"/>
    </row>
    <row r="79" spans="1:47" ht="33" customHeight="1" thickBot="1">
      <c r="A79" s="605">
        <f t="shared" si="3"/>
        <v>68</v>
      </c>
      <c r="B79" s="606">
        <f>IF('基本情報入力シート'!C100="","",'基本情報入力シート'!C100)</f>
      </c>
      <c r="C79" s="607">
        <f>IF('基本情報入力シート'!D100="","",'基本情報入力シート'!D100)</f>
      </c>
      <c r="D79" s="608">
        <f>IF('基本情報入力シート'!E100="","",'基本情報入力シート'!E100)</f>
      </c>
      <c r="E79" s="608">
        <f>IF('基本情報入力シート'!F100="","",'基本情報入力シート'!F100)</f>
      </c>
      <c r="F79" s="608">
        <f>IF('基本情報入力シート'!G100="","",'基本情報入力シート'!G100)</f>
      </c>
      <c r="G79" s="608">
        <f>IF('基本情報入力シート'!H100="","",'基本情報入力シート'!H100)</f>
      </c>
      <c r="H79" s="608">
        <f>IF('基本情報入力シート'!I100="","",'基本情報入力シート'!I100)</f>
      </c>
      <c r="I79" s="608">
        <f>IF('基本情報入力シート'!J100="","",'基本情報入力シート'!J100)</f>
      </c>
      <c r="J79" s="608">
        <f>IF('基本情報入力シート'!K100="","",'基本情報入力シート'!K100)</f>
      </c>
      <c r="K79" s="609">
        <f>IF('基本情報入力シート'!L100="","",'基本情報入力シート'!L100)</f>
      </c>
      <c r="L79" s="610">
        <f>IF('基本情報入力シート'!M100="","",'基本情報入力シート'!M100)</f>
      </c>
      <c r="M79" s="610">
        <f>IF('基本情報入力シート'!R100="","",'基本情報入力シート'!R100)</f>
      </c>
      <c r="N79" s="610">
        <f>IF('基本情報入力シート'!W100="","",'基本情報入力シート'!W100)</f>
      </c>
      <c r="O79" s="605">
        <f>IF('基本情報入力シート'!X100="","",'基本情報入力シート'!X100)</f>
      </c>
      <c r="P79" s="611">
        <f>IF('基本情報入力シート'!Y100="","",'基本情報入力シート'!Y100)</f>
      </c>
      <c r="Q79" s="612">
        <f>IF('基本情報入力シート'!Z100="","",'基本情報入力シート'!Z100)</f>
      </c>
      <c r="R79" s="639">
        <f>IF('基本情報入力シート'!AA100="","",'基本情報入力シート'!AA100)</f>
      </c>
      <c r="S79" s="640"/>
      <c r="T79" s="641"/>
      <c r="U79" s="642">
        <f>IF(P79="","",VLOOKUP(P79,'数式用'!$A$5:$I$28,MATCH(T79,'数式用'!$H$4:$I$4,0)+7,0))</f>
      </c>
      <c r="V79" s="643"/>
      <c r="W79" s="159" t="s">
        <v>277</v>
      </c>
      <c r="X79" s="644"/>
      <c r="Y79" s="156" t="s">
        <v>278</v>
      </c>
      <c r="Z79" s="644"/>
      <c r="AA79" s="370" t="s">
        <v>279</v>
      </c>
      <c r="AB79" s="644"/>
      <c r="AC79" s="156" t="s">
        <v>278</v>
      </c>
      <c r="AD79" s="644"/>
      <c r="AE79" s="156" t="s">
        <v>280</v>
      </c>
      <c r="AF79" s="619" t="s">
        <v>281</v>
      </c>
      <c r="AG79" s="620">
        <f t="shared" si="4"/>
      </c>
      <c r="AH79" s="621" t="s">
        <v>282</v>
      </c>
      <c r="AI79" s="622">
        <f t="shared" si="8"/>
      </c>
      <c r="AK79" s="168" t="str">
        <f t="shared" si="5"/>
        <v>○</v>
      </c>
      <c r="AL79" s="169">
        <f t="shared" si="6"/>
      </c>
      <c r="AM79" s="170"/>
      <c r="AN79" s="170"/>
      <c r="AO79" s="170"/>
      <c r="AP79" s="170"/>
      <c r="AQ79" s="170"/>
      <c r="AR79" s="170"/>
      <c r="AS79" s="170"/>
      <c r="AT79" s="170"/>
      <c r="AU79" s="645"/>
    </row>
    <row r="80" spans="1:47" ht="33" customHeight="1" thickBot="1">
      <c r="A80" s="605">
        <f t="shared" si="3"/>
        <v>69</v>
      </c>
      <c r="B80" s="606">
        <f>IF('基本情報入力シート'!C101="","",'基本情報入力シート'!C101)</f>
      </c>
      <c r="C80" s="607">
        <f>IF('基本情報入力シート'!D101="","",'基本情報入力シート'!D101)</f>
      </c>
      <c r="D80" s="608">
        <f>IF('基本情報入力シート'!E101="","",'基本情報入力シート'!E101)</f>
      </c>
      <c r="E80" s="608">
        <f>IF('基本情報入力シート'!F101="","",'基本情報入力シート'!F101)</f>
      </c>
      <c r="F80" s="608">
        <f>IF('基本情報入力シート'!G101="","",'基本情報入力シート'!G101)</f>
      </c>
      <c r="G80" s="608">
        <f>IF('基本情報入力シート'!H101="","",'基本情報入力シート'!H101)</f>
      </c>
      <c r="H80" s="608">
        <f>IF('基本情報入力シート'!I101="","",'基本情報入力シート'!I101)</f>
      </c>
      <c r="I80" s="608">
        <f>IF('基本情報入力シート'!J101="","",'基本情報入力シート'!J101)</f>
      </c>
      <c r="J80" s="608">
        <f>IF('基本情報入力シート'!K101="","",'基本情報入力シート'!K101)</f>
      </c>
      <c r="K80" s="609">
        <f>IF('基本情報入力シート'!L101="","",'基本情報入力シート'!L101)</f>
      </c>
      <c r="L80" s="610">
        <f>IF('基本情報入力シート'!M101="","",'基本情報入力シート'!M101)</f>
      </c>
      <c r="M80" s="610">
        <f>IF('基本情報入力シート'!R101="","",'基本情報入力シート'!R101)</f>
      </c>
      <c r="N80" s="610">
        <f>IF('基本情報入力シート'!W101="","",'基本情報入力シート'!W101)</f>
      </c>
      <c r="O80" s="605">
        <f>IF('基本情報入力シート'!X101="","",'基本情報入力シート'!X101)</f>
      </c>
      <c r="P80" s="611">
        <f>IF('基本情報入力シート'!Y101="","",'基本情報入力シート'!Y101)</f>
      </c>
      <c r="Q80" s="612">
        <f>IF('基本情報入力シート'!Z101="","",'基本情報入力シート'!Z101)</f>
      </c>
      <c r="R80" s="639">
        <f>IF('基本情報入力シート'!AA101="","",'基本情報入力シート'!AA101)</f>
      </c>
      <c r="S80" s="640"/>
      <c r="T80" s="641"/>
      <c r="U80" s="642">
        <f>IF(P80="","",VLOOKUP(P80,'数式用'!$A$5:$I$28,MATCH(T80,'数式用'!$H$4:$I$4,0)+7,0))</f>
      </c>
      <c r="V80" s="643"/>
      <c r="W80" s="159" t="s">
        <v>277</v>
      </c>
      <c r="X80" s="644"/>
      <c r="Y80" s="156" t="s">
        <v>278</v>
      </c>
      <c r="Z80" s="644"/>
      <c r="AA80" s="370" t="s">
        <v>279</v>
      </c>
      <c r="AB80" s="644"/>
      <c r="AC80" s="156" t="s">
        <v>278</v>
      </c>
      <c r="AD80" s="644"/>
      <c r="AE80" s="156" t="s">
        <v>280</v>
      </c>
      <c r="AF80" s="619" t="s">
        <v>281</v>
      </c>
      <c r="AG80" s="620">
        <f t="shared" si="4"/>
      </c>
      <c r="AH80" s="621" t="s">
        <v>282</v>
      </c>
      <c r="AI80" s="622">
        <f t="shared" si="8"/>
      </c>
      <c r="AK80" s="168" t="str">
        <f t="shared" si="5"/>
        <v>○</v>
      </c>
      <c r="AL80" s="169">
        <f t="shared" si="6"/>
      </c>
      <c r="AM80" s="170"/>
      <c r="AN80" s="170"/>
      <c r="AO80" s="170"/>
      <c r="AP80" s="170"/>
      <c r="AQ80" s="170"/>
      <c r="AR80" s="170"/>
      <c r="AS80" s="170"/>
      <c r="AT80" s="170"/>
      <c r="AU80" s="645"/>
    </row>
    <row r="81" spans="1:47" ht="33" customHeight="1" thickBot="1">
      <c r="A81" s="605">
        <f t="shared" si="3"/>
        <v>70</v>
      </c>
      <c r="B81" s="606">
        <f>IF('基本情報入力シート'!C102="","",'基本情報入力シート'!C102)</f>
      </c>
      <c r="C81" s="607">
        <f>IF('基本情報入力シート'!D102="","",'基本情報入力シート'!D102)</f>
      </c>
      <c r="D81" s="608">
        <f>IF('基本情報入力シート'!E102="","",'基本情報入力シート'!E102)</f>
      </c>
      <c r="E81" s="608">
        <f>IF('基本情報入力シート'!F102="","",'基本情報入力シート'!F102)</f>
      </c>
      <c r="F81" s="608">
        <f>IF('基本情報入力シート'!G102="","",'基本情報入力シート'!G102)</f>
      </c>
      <c r="G81" s="608">
        <f>IF('基本情報入力シート'!H102="","",'基本情報入力シート'!H102)</f>
      </c>
      <c r="H81" s="608">
        <f>IF('基本情報入力シート'!I102="","",'基本情報入力シート'!I102)</f>
      </c>
      <c r="I81" s="608">
        <f>IF('基本情報入力シート'!J102="","",'基本情報入力シート'!J102)</f>
      </c>
      <c r="J81" s="608">
        <f>IF('基本情報入力シート'!K102="","",'基本情報入力シート'!K102)</f>
      </c>
      <c r="K81" s="609">
        <f>IF('基本情報入力シート'!L102="","",'基本情報入力シート'!L102)</f>
      </c>
      <c r="L81" s="610">
        <f>IF('基本情報入力シート'!M102="","",'基本情報入力シート'!M102)</f>
      </c>
      <c r="M81" s="610">
        <f>IF('基本情報入力シート'!R102="","",'基本情報入力シート'!R102)</f>
      </c>
      <c r="N81" s="610">
        <f>IF('基本情報入力シート'!W102="","",'基本情報入力シート'!W102)</f>
      </c>
      <c r="O81" s="605">
        <f>IF('基本情報入力シート'!X102="","",'基本情報入力シート'!X102)</f>
      </c>
      <c r="P81" s="611">
        <f>IF('基本情報入力シート'!Y102="","",'基本情報入力シート'!Y102)</f>
      </c>
      <c r="Q81" s="612">
        <f>IF('基本情報入力シート'!Z102="","",'基本情報入力シート'!Z102)</f>
      </c>
      <c r="R81" s="639">
        <f>IF('基本情報入力シート'!AA102="","",'基本情報入力シート'!AA102)</f>
      </c>
      <c r="S81" s="640"/>
      <c r="T81" s="641"/>
      <c r="U81" s="642">
        <f>IF(P81="","",VLOOKUP(P81,'数式用'!$A$5:$I$28,MATCH(T81,'数式用'!$H$4:$I$4,0)+7,0))</f>
      </c>
      <c r="V81" s="643"/>
      <c r="W81" s="159" t="s">
        <v>277</v>
      </c>
      <c r="X81" s="644"/>
      <c r="Y81" s="156" t="s">
        <v>278</v>
      </c>
      <c r="Z81" s="644"/>
      <c r="AA81" s="370" t="s">
        <v>279</v>
      </c>
      <c r="AB81" s="644"/>
      <c r="AC81" s="156" t="s">
        <v>278</v>
      </c>
      <c r="AD81" s="644"/>
      <c r="AE81" s="156" t="s">
        <v>280</v>
      </c>
      <c r="AF81" s="619" t="s">
        <v>281</v>
      </c>
      <c r="AG81" s="620">
        <f aca="true" t="shared" si="9" ref="AG81:AG111">IF(X81&gt;=1,(AB81*12+AD81)-(X81*12+Z81)+1,"")</f>
      </c>
      <c r="AH81" s="621" t="s">
        <v>282</v>
      </c>
      <c r="AI81" s="622">
        <f t="shared" si="8"/>
      </c>
      <c r="AK81" s="168" t="str">
        <f t="shared" si="5"/>
        <v>○</v>
      </c>
      <c r="AL81" s="169">
        <f t="shared" si="6"/>
      </c>
      <c r="AM81" s="170"/>
      <c r="AN81" s="170"/>
      <c r="AO81" s="170"/>
      <c r="AP81" s="170"/>
      <c r="AQ81" s="170"/>
      <c r="AR81" s="170"/>
      <c r="AS81" s="170"/>
      <c r="AT81" s="170"/>
      <c r="AU81" s="645"/>
    </row>
    <row r="82" spans="1:47" ht="33" customHeight="1" thickBot="1">
      <c r="A82" s="605">
        <f t="shared" si="3"/>
        <v>71</v>
      </c>
      <c r="B82" s="606">
        <f>IF('基本情報入力シート'!C103="","",'基本情報入力シート'!C103)</f>
      </c>
      <c r="C82" s="607">
        <f>IF('基本情報入力シート'!D103="","",'基本情報入力シート'!D103)</f>
      </c>
      <c r="D82" s="608">
        <f>IF('基本情報入力シート'!E103="","",'基本情報入力シート'!E103)</f>
      </c>
      <c r="E82" s="608">
        <f>IF('基本情報入力シート'!F103="","",'基本情報入力シート'!F103)</f>
      </c>
      <c r="F82" s="608">
        <f>IF('基本情報入力シート'!G103="","",'基本情報入力シート'!G103)</f>
      </c>
      <c r="G82" s="608">
        <f>IF('基本情報入力シート'!H103="","",'基本情報入力シート'!H103)</f>
      </c>
      <c r="H82" s="608">
        <f>IF('基本情報入力シート'!I103="","",'基本情報入力シート'!I103)</f>
      </c>
      <c r="I82" s="608">
        <f>IF('基本情報入力シート'!J103="","",'基本情報入力シート'!J103)</f>
      </c>
      <c r="J82" s="608">
        <f>IF('基本情報入力シート'!K103="","",'基本情報入力シート'!K103)</f>
      </c>
      <c r="K82" s="609">
        <f>IF('基本情報入力シート'!L103="","",'基本情報入力シート'!L103)</f>
      </c>
      <c r="L82" s="610">
        <f>IF('基本情報入力シート'!M103="","",'基本情報入力シート'!M103)</f>
      </c>
      <c r="M82" s="610">
        <f>IF('基本情報入力シート'!R103="","",'基本情報入力シート'!R103)</f>
      </c>
      <c r="N82" s="610">
        <f>IF('基本情報入力シート'!W103="","",'基本情報入力シート'!W103)</f>
      </c>
      <c r="O82" s="605">
        <f>IF('基本情報入力シート'!X103="","",'基本情報入力シート'!X103)</f>
      </c>
      <c r="P82" s="611">
        <f>IF('基本情報入力シート'!Y103="","",'基本情報入力シート'!Y103)</f>
      </c>
      <c r="Q82" s="612">
        <f>IF('基本情報入力シート'!Z103="","",'基本情報入力シート'!Z103)</f>
      </c>
      <c r="R82" s="639">
        <f>IF('基本情報入力シート'!AA103="","",'基本情報入力シート'!AA103)</f>
      </c>
      <c r="S82" s="640"/>
      <c r="T82" s="641"/>
      <c r="U82" s="642">
        <f>IF(P82="","",VLOOKUP(P82,'数式用'!$A$5:$I$28,MATCH(T82,'数式用'!$H$4:$I$4,0)+7,0))</f>
      </c>
      <c r="V82" s="643"/>
      <c r="W82" s="159" t="s">
        <v>277</v>
      </c>
      <c r="X82" s="644"/>
      <c r="Y82" s="156" t="s">
        <v>278</v>
      </c>
      <c r="Z82" s="644"/>
      <c r="AA82" s="370" t="s">
        <v>279</v>
      </c>
      <c r="AB82" s="644"/>
      <c r="AC82" s="156" t="s">
        <v>278</v>
      </c>
      <c r="AD82" s="644"/>
      <c r="AE82" s="156" t="s">
        <v>280</v>
      </c>
      <c r="AF82" s="619" t="s">
        <v>281</v>
      </c>
      <c r="AG82" s="620">
        <f t="shared" si="9"/>
      </c>
      <c r="AH82" s="621" t="s">
        <v>282</v>
      </c>
      <c r="AI82" s="622">
        <f t="shared" si="8"/>
      </c>
      <c r="AK82" s="168" t="str">
        <f t="shared" si="5"/>
        <v>○</v>
      </c>
      <c r="AL82" s="169">
        <f t="shared" si="6"/>
      </c>
      <c r="AM82" s="170"/>
      <c r="AN82" s="170"/>
      <c r="AO82" s="170"/>
      <c r="AP82" s="170"/>
      <c r="AQ82" s="170"/>
      <c r="AR82" s="170"/>
      <c r="AS82" s="170"/>
      <c r="AT82" s="170"/>
      <c r="AU82" s="645"/>
    </row>
    <row r="83" spans="1:47" ht="33" customHeight="1" thickBot="1">
      <c r="A83" s="605">
        <f t="shared" si="3"/>
        <v>72</v>
      </c>
      <c r="B83" s="606">
        <f>IF('基本情報入力シート'!C104="","",'基本情報入力シート'!C104)</f>
      </c>
      <c r="C83" s="607">
        <f>IF('基本情報入力シート'!D104="","",'基本情報入力シート'!D104)</f>
      </c>
      <c r="D83" s="608">
        <f>IF('基本情報入力シート'!E104="","",'基本情報入力シート'!E104)</f>
      </c>
      <c r="E83" s="608">
        <f>IF('基本情報入力シート'!F104="","",'基本情報入力シート'!F104)</f>
      </c>
      <c r="F83" s="608">
        <f>IF('基本情報入力シート'!G104="","",'基本情報入力シート'!G104)</f>
      </c>
      <c r="G83" s="608">
        <f>IF('基本情報入力シート'!H104="","",'基本情報入力シート'!H104)</f>
      </c>
      <c r="H83" s="608">
        <f>IF('基本情報入力シート'!I104="","",'基本情報入力シート'!I104)</f>
      </c>
      <c r="I83" s="608">
        <f>IF('基本情報入力シート'!J104="","",'基本情報入力シート'!J104)</f>
      </c>
      <c r="J83" s="608">
        <f>IF('基本情報入力シート'!K104="","",'基本情報入力シート'!K104)</f>
      </c>
      <c r="K83" s="609">
        <f>IF('基本情報入力シート'!L104="","",'基本情報入力シート'!L104)</f>
      </c>
      <c r="L83" s="610">
        <f>IF('基本情報入力シート'!M104="","",'基本情報入力シート'!M104)</f>
      </c>
      <c r="M83" s="610">
        <f>IF('基本情報入力シート'!R104="","",'基本情報入力シート'!R104)</f>
      </c>
      <c r="N83" s="610">
        <f>IF('基本情報入力シート'!W104="","",'基本情報入力シート'!W104)</f>
      </c>
      <c r="O83" s="605">
        <f>IF('基本情報入力シート'!X104="","",'基本情報入力シート'!X104)</f>
      </c>
      <c r="P83" s="611">
        <f>IF('基本情報入力シート'!Y104="","",'基本情報入力シート'!Y104)</f>
      </c>
      <c r="Q83" s="612">
        <f>IF('基本情報入力シート'!Z104="","",'基本情報入力シート'!Z104)</f>
      </c>
      <c r="R83" s="639">
        <f>IF('基本情報入力シート'!AA104="","",'基本情報入力シート'!AA104)</f>
      </c>
      <c r="S83" s="640"/>
      <c r="T83" s="641"/>
      <c r="U83" s="642">
        <f>IF(P83="","",VLOOKUP(P83,'数式用'!$A$5:$I$28,MATCH(T83,'数式用'!$H$4:$I$4,0)+7,0))</f>
      </c>
      <c r="V83" s="643"/>
      <c r="W83" s="159" t="s">
        <v>277</v>
      </c>
      <c r="X83" s="644"/>
      <c r="Y83" s="156" t="s">
        <v>278</v>
      </c>
      <c r="Z83" s="644"/>
      <c r="AA83" s="370" t="s">
        <v>279</v>
      </c>
      <c r="AB83" s="644"/>
      <c r="AC83" s="156" t="s">
        <v>278</v>
      </c>
      <c r="AD83" s="644"/>
      <c r="AE83" s="156" t="s">
        <v>280</v>
      </c>
      <c r="AF83" s="619" t="s">
        <v>281</v>
      </c>
      <c r="AG83" s="620">
        <f t="shared" si="9"/>
      </c>
      <c r="AH83" s="621" t="s">
        <v>282</v>
      </c>
      <c r="AI83" s="622">
        <f t="shared" si="8"/>
      </c>
      <c r="AK83" s="168" t="str">
        <f aca="true" t="shared" si="10" ref="AK83:AK111">_xlfn.IFERROR(IF(AND(T83="特定加算Ⅰ",OR(V83="",V83="-",V83="いずれも取得していない")),"☓","○"),"")</f>
        <v>○</v>
      </c>
      <c r="AL83" s="169">
        <f aca="true" t="shared" si="11" ref="AL83:AL111">_xlfn.IFERROR(IF(AND(T83="特定加算Ⅰ",OR(V83="",V83="-",V83="いずれも取得していない")),"！特定加算Ⅰが選択されています。該当する介護福祉士配置等要件を選択してください。",""),"")</f>
      </c>
      <c r="AM83" s="170"/>
      <c r="AN83" s="170"/>
      <c r="AO83" s="170"/>
      <c r="AP83" s="170"/>
      <c r="AQ83" s="170"/>
      <c r="AR83" s="170"/>
      <c r="AS83" s="170"/>
      <c r="AT83" s="170"/>
      <c r="AU83" s="645"/>
    </row>
    <row r="84" spans="1:47" ht="33" customHeight="1" thickBot="1">
      <c r="A84" s="605">
        <f t="shared" si="3"/>
        <v>73</v>
      </c>
      <c r="B84" s="606">
        <f>IF('基本情報入力シート'!C105="","",'基本情報入力シート'!C105)</f>
      </c>
      <c r="C84" s="607">
        <f>IF('基本情報入力シート'!D105="","",'基本情報入力シート'!D105)</f>
      </c>
      <c r="D84" s="608">
        <f>IF('基本情報入力シート'!E105="","",'基本情報入力シート'!E105)</f>
      </c>
      <c r="E84" s="608">
        <f>IF('基本情報入力シート'!F105="","",'基本情報入力シート'!F105)</f>
      </c>
      <c r="F84" s="608">
        <f>IF('基本情報入力シート'!G105="","",'基本情報入力シート'!G105)</f>
      </c>
      <c r="G84" s="608">
        <f>IF('基本情報入力シート'!H105="","",'基本情報入力シート'!H105)</f>
      </c>
      <c r="H84" s="608">
        <f>IF('基本情報入力シート'!I105="","",'基本情報入力シート'!I105)</f>
      </c>
      <c r="I84" s="608">
        <f>IF('基本情報入力シート'!J105="","",'基本情報入力シート'!J105)</f>
      </c>
      <c r="J84" s="608">
        <f>IF('基本情報入力シート'!K105="","",'基本情報入力シート'!K105)</f>
      </c>
      <c r="K84" s="609">
        <f>IF('基本情報入力シート'!L105="","",'基本情報入力シート'!L105)</f>
      </c>
      <c r="L84" s="610">
        <f>IF('基本情報入力シート'!M105="","",'基本情報入力シート'!M105)</f>
      </c>
      <c r="M84" s="610">
        <f>IF('基本情報入力シート'!R105="","",'基本情報入力シート'!R105)</f>
      </c>
      <c r="N84" s="610">
        <f>IF('基本情報入力シート'!W105="","",'基本情報入力シート'!W105)</f>
      </c>
      <c r="O84" s="605">
        <f>IF('基本情報入力シート'!X105="","",'基本情報入力シート'!X105)</f>
      </c>
      <c r="P84" s="611">
        <f>IF('基本情報入力シート'!Y105="","",'基本情報入力シート'!Y105)</f>
      </c>
      <c r="Q84" s="612">
        <f>IF('基本情報入力シート'!Z105="","",'基本情報入力シート'!Z105)</f>
      </c>
      <c r="R84" s="639">
        <f>IF('基本情報入力シート'!AA105="","",'基本情報入力シート'!AA105)</f>
      </c>
      <c r="S84" s="640"/>
      <c r="T84" s="641"/>
      <c r="U84" s="642">
        <f>IF(P84="","",VLOOKUP(P84,'数式用'!$A$5:$I$28,MATCH(T84,'数式用'!$H$4:$I$4,0)+7,0))</f>
      </c>
      <c r="V84" s="643"/>
      <c r="W84" s="159" t="s">
        <v>277</v>
      </c>
      <c r="X84" s="644"/>
      <c r="Y84" s="156" t="s">
        <v>278</v>
      </c>
      <c r="Z84" s="644"/>
      <c r="AA84" s="370" t="s">
        <v>279</v>
      </c>
      <c r="AB84" s="644"/>
      <c r="AC84" s="156" t="s">
        <v>278</v>
      </c>
      <c r="AD84" s="644"/>
      <c r="AE84" s="156" t="s">
        <v>280</v>
      </c>
      <c r="AF84" s="619" t="s">
        <v>281</v>
      </c>
      <c r="AG84" s="620">
        <f t="shared" si="9"/>
      </c>
      <c r="AH84" s="621" t="s">
        <v>282</v>
      </c>
      <c r="AI84" s="622">
        <f t="shared" si="8"/>
      </c>
      <c r="AK84" s="168" t="str">
        <f t="shared" si="10"/>
        <v>○</v>
      </c>
      <c r="AL84" s="169">
        <f t="shared" si="11"/>
      </c>
      <c r="AM84" s="170"/>
      <c r="AN84" s="170"/>
      <c r="AO84" s="170"/>
      <c r="AP84" s="170"/>
      <c r="AQ84" s="170"/>
      <c r="AR84" s="170"/>
      <c r="AS84" s="170"/>
      <c r="AT84" s="170"/>
      <c r="AU84" s="645"/>
    </row>
    <row r="85" spans="1:47" ht="33" customHeight="1" thickBot="1">
      <c r="A85" s="605">
        <f t="shared" si="3"/>
        <v>74</v>
      </c>
      <c r="B85" s="606">
        <f>IF('基本情報入力シート'!C106="","",'基本情報入力シート'!C106)</f>
      </c>
      <c r="C85" s="607">
        <f>IF('基本情報入力シート'!D106="","",'基本情報入力シート'!D106)</f>
      </c>
      <c r="D85" s="608">
        <f>IF('基本情報入力シート'!E106="","",'基本情報入力シート'!E106)</f>
      </c>
      <c r="E85" s="608">
        <f>IF('基本情報入力シート'!F106="","",'基本情報入力シート'!F106)</f>
      </c>
      <c r="F85" s="608">
        <f>IF('基本情報入力シート'!G106="","",'基本情報入力シート'!G106)</f>
      </c>
      <c r="G85" s="608">
        <f>IF('基本情報入力シート'!H106="","",'基本情報入力シート'!H106)</f>
      </c>
      <c r="H85" s="608">
        <f>IF('基本情報入力シート'!I106="","",'基本情報入力シート'!I106)</f>
      </c>
      <c r="I85" s="608">
        <f>IF('基本情報入力シート'!J106="","",'基本情報入力シート'!J106)</f>
      </c>
      <c r="J85" s="608">
        <f>IF('基本情報入力シート'!K106="","",'基本情報入力シート'!K106)</f>
      </c>
      <c r="K85" s="609">
        <f>IF('基本情報入力シート'!L106="","",'基本情報入力シート'!L106)</f>
      </c>
      <c r="L85" s="610">
        <f>IF('基本情報入力シート'!M106="","",'基本情報入力シート'!M106)</f>
      </c>
      <c r="M85" s="610">
        <f>IF('基本情報入力シート'!R106="","",'基本情報入力シート'!R106)</f>
      </c>
      <c r="N85" s="610">
        <f>IF('基本情報入力シート'!W106="","",'基本情報入力シート'!W106)</f>
      </c>
      <c r="O85" s="605">
        <f>IF('基本情報入力シート'!X106="","",'基本情報入力シート'!X106)</f>
      </c>
      <c r="P85" s="611">
        <f>IF('基本情報入力シート'!Y106="","",'基本情報入力シート'!Y106)</f>
      </c>
      <c r="Q85" s="612">
        <f>IF('基本情報入力シート'!Z106="","",'基本情報入力シート'!Z106)</f>
      </c>
      <c r="R85" s="639">
        <f>IF('基本情報入力シート'!AA106="","",'基本情報入力シート'!AA106)</f>
      </c>
      <c r="S85" s="640"/>
      <c r="T85" s="641"/>
      <c r="U85" s="642">
        <f>IF(P85="","",VLOOKUP(P85,'数式用'!$A$5:$I$28,MATCH(T85,'数式用'!$H$4:$I$4,0)+7,0))</f>
      </c>
      <c r="V85" s="643"/>
      <c r="W85" s="159" t="s">
        <v>277</v>
      </c>
      <c r="X85" s="644"/>
      <c r="Y85" s="156" t="s">
        <v>278</v>
      </c>
      <c r="Z85" s="644"/>
      <c r="AA85" s="370" t="s">
        <v>279</v>
      </c>
      <c r="AB85" s="644"/>
      <c r="AC85" s="156" t="s">
        <v>278</v>
      </c>
      <c r="AD85" s="644"/>
      <c r="AE85" s="156" t="s">
        <v>280</v>
      </c>
      <c r="AF85" s="619" t="s">
        <v>281</v>
      </c>
      <c r="AG85" s="620">
        <f t="shared" si="9"/>
      </c>
      <c r="AH85" s="621" t="s">
        <v>282</v>
      </c>
      <c r="AI85" s="622">
        <f t="shared" si="8"/>
      </c>
      <c r="AK85" s="168" t="str">
        <f t="shared" si="10"/>
        <v>○</v>
      </c>
      <c r="AL85" s="169">
        <f t="shared" si="11"/>
      </c>
      <c r="AM85" s="170"/>
      <c r="AN85" s="170"/>
      <c r="AO85" s="170"/>
      <c r="AP85" s="170"/>
      <c r="AQ85" s="170"/>
      <c r="AR85" s="170"/>
      <c r="AS85" s="170"/>
      <c r="AT85" s="170"/>
      <c r="AU85" s="645"/>
    </row>
    <row r="86" spans="1:47" ht="33" customHeight="1" thickBot="1">
      <c r="A86" s="605">
        <f t="shared" si="3"/>
        <v>75</v>
      </c>
      <c r="B86" s="606">
        <f>IF('基本情報入力シート'!C107="","",'基本情報入力シート'!C107)</f>
      </c>
      <c r="C86" s="607">
        <f>IF('基本情報入力シート'!D107="","",'基本情報入力シート'!D107)</f>
      </c>
      <c r="D86" s="608">
        <f>IF('基本情報入力シート'!E107="","",'基本情報入力シート'!E107)</f>
      </c>
      <c r="E86" s="608">
        <f>IF('基本情報入力シート'!F107="","",'基本情報入力シート'!F107)</f>
      </c>
      <c r="F86" s="608">
        <f>IF('基本情報入力シート'!G107="","",'基本情報入力シート'!G107)</f>
      </c>
      <c r="G86" s="608">
        <f>IF('基本情報入力シート'!H107="","",'基本情報入力シート'!H107)</f>
      </c>
      <c r="H86" s="608">
        <f>IF('基本情報入力シート'!I107="","",'基本情報入力シート'!I107)</f>
      </c>
      <c r="I86" s="608">
        <f>IF('基本情報入力シート'!J107="","",'基本情報入力シート'!J107)</f>
      </c>
      <c r="J86" s="608">
        <f>IF('基本情報入力シート'!K107="","",'基本情報入力シート'!K107)</f>
      </c>
      <c r="K86" s="609">
        <f>IF('基本情報入力シート'!L107="","",'基本情報入力シート'!L107)</f>
      </c>
      <c r="L86" s="610">
        <f>IF('基本情報入力シート'!M107="","",'基本情報入力シート'!M107)</f>
      </c>
      <c r="M86" s="610">
        <f>IF('基本情報入力シート'!R107="","",'基本情報入力シート'!R107)</f>
      </c>
      <c r="N86" s="610">
        <f>IF('基本情報入力シート'!W107="","",'基本情報入力シート'!W107)</f>
      </c>
      <c r="O86" s="605">
        <f>IF('基本情報入力シート'!X107="","",'基本情報入力シート'!X107)</f>
      </c>
      <c r="P86" s="611">
        <f>IF('基本情報入力シート'!Y107="","",'基本情報入力シート'!Y107)</f>
      </c>
      <c r="Q86" s="612">
        <f>IF('基本情報入力シート'!Z107="","",'基本情報入力シート'!Z107)</f>
      </c>
      <c r="R86" s="639">
        <f>IF('基本情報入力シート'!AA107="","",'基本情報入力シート'!AA107)</f>
      </c>
      <c r="S86" s="640"/>
      <c r="T86" s="641"/>
      <c r="U86" s="642">
        <f>IF(P86="","",VLOOKUP(P86,'数式用'!$A$5:$I$28,MATCH(T86,'数式用'!$H$4:$I$4,0)+7,0))</f>
      </c>
      <c r="V86" s="643"/>
      <c r="W86" s="159" t="s">
        <v>277</v>
      </c>
      <c r="X86" s="644"/>
      <c r="Y86" s="156" t="s">
        <v>278</v>
      </c>
      <c r="Z86" s="644"/>
      <c r="AA86" s="370" t="s">
        <v>279</v>
      </c>
      <c r="AB86" s="644"/>
      <c r="AC86" s="156" t="s">
        <v>278</v>
      </c>
      <c r="AD86" s="644"/>
      <c r="AE86" s="156" t="s">
        <v>280</v>
      </c>
      <c r="AF86" s="619" t="s">
        <v>281</v>
      </c>
      <c r="AG86" s="620">
        <f t="shared" si="9"/>
      </c>
      <c r="AH86" s="621" t="s">
        <v>282</v>
      </c>
      <c r="AI86" s="622">
        <f t="shared" si="8"/>
      </c>
      <c r="AK86" s="168" t="str">
        <f t="shared" si="10"/>
        <v>○</v>
      </c>
      <c r="AL86" s="169">
        <f t="shared" si="11"/>
      </c>
      <c r="AM86" s="170"/>
      <c r="AN86" s="170"/>
      <c r="AO86" s="170"/>
      <c r="AP86" s="170"/>
      <c r="AQ86" s="170"/>
      <c r="AR86" s="170"/>
      <c r="AS86" s="170"/>
      <c r="AT86" s="170"/>
      <c r="AU86" s="645"/>
    </row>
    <row r="87" spans="1:47" ht="33" customHeight="1" thickBot="1">
      <c r="A87" s="605">
        <f t="shared" si="3"/>
        <v>76</v>
      </c>
      <c r="B87" s="606">
        <f>IF('基本情報入力シート'!C108="","",'基本情報入力シート'!C108)</f>
      </c>
      <c r="C87" s="607">
        <f>IF('基本情報入力シート'!D108="","",'基本情報入力シート'!D108)</f>
      </c>
      <c r="D87" s="608">
        <f>IF('基本情報入力シート'!E108="","",'基本情報入力シート'!E108)</f>
      </c>
      <c r="E87" s="608">
        <f>IF('基本情報入力シート'!F108="","",'基本情報入力シート'!F108)</f>
      </c>
      <c r="F87" s="608">
        <f>IF('基本情報入力シート'!G108="","",'基本情報入力シート'!G108)</f>
      </c>
      <c r="G87" s="608">
        <f>IF('基本情報入力シート'!H108="","",'基本情報入力シート'!H108)</f>
      </c>
      <c r="H87" s="608">
        <f>IF('基本情報入力シート'!I108="","",'基本情報入力シート'!I108)</f>
      </c>
      <c r="I87" s="608">
        <f>IF('基本情報入力シート'!J108="","",'基本情報入力シート'!J108)</f>
      </c>
      <c r="J87" s="608">
        <f>IF('基本情報入力シート'!K108="","",'基本情報入力シート'!K108)</f>
      </c>
      <c r="K87" s="609">
        <f>IF('基本情報入力シート'!L108="","",'基本情報入力シート'!L108)</f>
      </c>
      <c r="L87" s="610">
        <f>IF('基本情報入力シート'!M108="","",'基本情報入力シート'!M108)</f>
      </c>
      <c r="M87" s="610">
        <f>IF('基本情報入力シート'!R108="","",'基本情報入力シート'!R108)</f>
      </c>
      <c r="N87" s="610">
        <f>IF('基本情報入力シート'!W108="","",'基本情報入力シート'!W108)</f>
      </c>
      <c r="O87" s="605">
        <f>IF('基本情報入力シート'!X108="","",'基本情報入力シート'!X108)</f>
      </c>
      <c r="P87" s="611">
        <f>IF('基本情報入力シート'!Y108="","",'基本情報入力シート'!Y108)</f>
      </c>
      <c r="Q87" s="612">
        <f>IF('基本情報入力シート'!Z108="","",'基本情報入力シート'!Z108)</f>
      </c>
      <c r="R87" s="639">
        <f>IF('基本情報入力シート'!AA108="","",'基本情報入力シート'!AA108)</f>
      </c>
      <c r="S87" s="640"/>
      <c r="T87" s="641"/>
      <c r="U87" s="642">
        <f>IF(P87="","",VLOOKUP(P87,'数式用'!$A$5:$I$28,MATCH(T87,'数式用'!$H$4:$I$4,0)+7,0))</f>
      </c>
      <c r="V87" s="643"/>
      <c r="W87" s="159" t="s">
        <v>277</v>
      </c>
      <c r="X87" s="644"/>
      <c r="Y87" s="156" t="s">
        <v>278</v>
      </c>
      <c r="Z87" s="644"/>
      <c r="AA87" s="370" t="s">
        <v>279</v>
      </c>
      <c r="AB87" s="644"/>
      <c r="AC87" s="156" t="s">
        <v>278</v>
      </c>
      <c r="AD87" s="644"/>
      <c r="AE87" s="156" t="s">
        <v>280</v>
      </c>
      <c r="AF87" s="619" t="s">
        <v>281</v>
      </c>
      <c r="AG87" s="620">
        <f t="shared" si="9"/>
      </c>
      <c r="AH87" s="621" t="s">
        <v>282</v>
      </c>
      <c r="AI87" s="622">
        <f t="shared" si="8"/>
      </c>
      <c r="AK87" s="168" t="str">
        <f t="shared" si="10"/>
        <v>○</v>
      </c>
      <c r="AL87" s="169">
        <f t="shared" si="11"/>
      </c>
      <c r="AM87" s="170"/>
      <c r="AN87" s="170"/>
      <c r="AO87" s="170"/>
      <c r="AP87" s="170"/>
      <c r="AQ87" s="170"/>
      <c r="AR87" s="170"/>
      <c r="AS87" s="170"/>
      <c r="AT87" s="170"/>
      <c r="AU87" s="645"/>
    </row>
    <row r="88" spans="1:47" ht="33" customHeight="1" thickBot="1">
      <c r="A88" s="605">
        <f t="shared" si="3"/>
        <v>77</v>
      </c>
      <c r="B88" s="606">
        <f>IF('基本情報入力シート'!C109="","",'基本情報入力シート'!C109)</f>
      </c>
      <c r="C88" s="607">
        <f>IF('基本情報入力シート'!D109="","",'基本情報入力シート'!D109)</f>
      </c>
      <c r="D88" s="608">
        <f>IF('基本情報入力シート'!E109="","",'基本情報入力シート'!E109)</f>
      </c>
      <c r="E88" s="608">
        <f>IF('基本情報入力シート'!F109="","",'基本情報入力シート'!F109)</f>
      </c>
      <c r="F88" s="608">
        <f>IF('基本情報入力シート'!G109="","",'基本情報入力シート'!G109)</f>
      </c>
      <c r="G88" s="608">
        <f>IF('基本情報入力シート'!H109="","",'基本情報入力シート'!H109)</f>
      </c>
      <c r="H88" s="608">
        <f>IF('基本情報入力シート'!I109="","",'基本情報入力シート'!I109)</f>
      </c>
      <c r="I88" s="608">
        <f>IF('基本情報入力シート'!J109="","",'基本情報入力シート'!J109)</f>
      </c>
      <c r="J88" s="608">
        <f>IF('基本情報入力シート'!K109="","",'基本情報入力シート'!K109)</f>
      </c>
      <c r="K88" s="609">
        <f>IF('基本情報入力シート'!L109="","",'基本情報入力シート'!L109)</f>
      </c>
      <c r="L88" s="610">
        <f>IF('基本情報入力シート'!M109="","",'基本情報入力シート'!M109)</f>
      </c>
      <c r="M88" s="610">
        <f>IF('基本情報入力シート'!R109="","",'基本情報入力シート'!R109)</f>
      </c>
      <c r="N88" s="610">
        <f>IF('基本情報入力シート'!W109="","",'基本情報入力シート'!W109)</f>
      </c>
      <c r="O88" s="605">
        <f>IF('基本情報入力シート'!X109="","",'基本情報入力シート'!X109)</f>
      </c>
      <c r="P88" s="611">
        <f>IF('基本情報入力シート'!Y109="","",'基本情報入力シート'!Y109)</f>
      </c>
      <c r="Q88" s="612">
        <f>IF('基本情報入力シート'!Z109="","",'基本情報入力シート'!Z109)</f>
      </c>
      <c r="R88" s="639">
        <f>IF('基本情報入力シート'!AA109="","",'基本情報入力シート'!AA109)</f>
      </c>
      <c r="S88" s="640"/>
      <c r="T88" s="641"/>
      <c r="U88" s="642">
        <f>IF(P88="","",VLOOKUP(P88,'数式用'!$A$5:$I$28,MATCH(T88,'数式用'!$H$4:$I$4,0)+7,0))</f>
      </c>
      <c r="V88" s="643"/>
      <c r="W88" s="159" t="s">
        <v>277</v>
      </c>
      <c r="X88" s="644"/>
      <c r="Y88" s="156" t="s">
        <v>278</v>
      </c>
      <c r="Z88" s="644"/>
      <c r="AA88" s="370" t="s">
        <v>279</v>
      </c>
      <c r="AB88" s="644"/>
      <c r="AC88" s="156" t="s">
        <v>278</v>
      </c>
      <c r="AD88" s="644"/>
      <c r="AE88" s="156" t="s">
        <v>280</v>
      </c>
      <c r="AF88" s="619" t="s">
        <v>281</v>
      </c>
      <c r="AG88" s="620">
        <f t="shared" si="9"/>
      </c>
      <c r="AH88" s="621" t="s">
        <v>282</v>
      </c>
      <c r="AI88" s="622">
        <f t="shared" si="8"/>
      </c>
      <c r="AK88" s="168" t="str">
        <f t="shared" si="10"/>
        <v>○</v>
      </c>
      <c r="AL88" s="169">
        <f t="shared" si="11"/>
      </c>
      <c r="AM88" s="170"/>
      <c r="AN88" s="170"/>
      <c r="AO88" s="170"/>
      <c r="AP88" s="170"/>
      <c r="AQ88" s="170"/>
      <c r="AR88" s="170"/>
      <c r="AS88" s="170"/>
      <c r="AT88" s="170"/>
      <c r="AU88" s="645"/>
    </row>
    <row r="89" spans="1:47" ht="33" customHeight="1" thickBot="1">
      <c r="A89" s="605">
        <f t="shared" si="3"/>
        <v>78</v>
      </c>
      <c r="B89" s="606">
        <f>IF('基本情報入力シート'!C110="","",'基本情報入力シート'!C110)</f>
      </c>
      <c r="C89" s="607">
        <f>IF('基本情報入力シート'!D110="","",'基本情報入力シート'!D110)</f>
      </c>
      <c r="D89" s="608">
        <f>IF('基本情報入力シート'!E110="","",'基本情報入力シート'!E110)</f>
      </c>
      <c r="E89" s="608">
        <f>IF('基本情報入力シート'!F110="","",'基本情報入力シート'!F110)</f>
      </c>
      <c r="F89" s="608">
        <f>IF('基本情報入力シート'!G110="","",'基本情報入力シート'!G110)</f>
      </c>
      <c r="G89" s="608">
        <f>IF('基本情報入力シート'!H110="","",'基本情報入力シート'!H110)</f>
      </c>
      <c r="H89" s="608">
        <f>IF('基本情報入力シート'!I110="","",'基本情報入力シート'!I110)</f>
      </c>
      <c r="I89" s="608">
        <f>IF('基本情報入力シート'!J110="","",'基本情報入力シート'!J110)</f>
      </c>
      <c r="J89" s="608">
        <f>IF('基本情報入力シート'!K110="","",'基本情報入力シート'!K110)</f>
      </c>
      <c r="K89" s="609">
        <f>IF('基本情報入力シート'!L110="","",'基本情報入力シート'!L110)</f>
      </c>
      <c r="L89" s="610">
        <f>IF('基本情報入力シート'!M110="","",'基本情報入力シート'!M110)</f>
      </c>
      <c r="M89" s="610">
        <f>IF('基本情報入力シート'!R110="","",'基本情報入力シート'!R110)</f>
      </c>
      <c r="N89" s="610">
        <f>IF('基本情報入力シート'!W110="","",'基本情報入力シート'!W110)</f>
      </c>
      <c r="O89" s="605">
        <f>IF('基本情報入力シート'!X110="","",'基本情報入力シート'!X110)</f>
      </c>
      <c r="P89" s="611">
        <f>IF('基本情報入力シート'!Y110="","",'基本情報入力シート'!Y110)</f>
      </c>
      <c r="Q89" s="612">
        <f>IF('基本情報入力シート'!Z110="","",'基本情報入力シート'!Z110)</f>
      </c>
      <c r="R89" s="639">
        <f>IF('基本情報入力シート'!AA110="","",'基本情報入力シート'!AA110)</f>
      </c>
      <c r="S89" s="640"/>
      <c r="T89" s="641"/>
      <c r="U89" s="642">
        <f>IF(P89="","",VLOOKUP(P89,'数式用'!$A$5:$I$28,MATCH(T89,'数式用'!$H$4:$I$4,0)+7,0))</f>
      </c>
      <c r="V89" s="643"/>
      <c r="W89" s="159" t="s">
        <v>277</v>
      </c>
      <c r="X89" s="644"/>
      <c r="Y89" s="156" t="s">
        <v>278</v>
      </c>
      <c r="Z89" s="644"/>
      <c r="AA89" s="370" t="s">
        <v>279</v>
      </c>
      <c r="AB89" s="644"/>
      <c r="AC89" s="156" t="s">
        <v>278</v>
      </c>
      <c r="AD89" s="644"/>
      <c r="AE89" s="156" t="s">
        <v>280</v>
      </c>
      <c r="AF89" s="619" t="s">
        <v>281</v>
      </c>
      <c r="AG89" s="620">
        <f t="shared" si="9"/>
      </c>
      <c r="AH89" s="621" t="s">
        <v>282</v>
      </c>
      <c r="AI89" s="622">
        <f t="shared" si="8"/>
      </c>
      <c r="AK89" s="168" t="str">
        <f t="shared" si="10"/>
        <v>○</v>
      </c>
      <c r="AL89" s="169">
        <f t="shared" si="11"/>
      </c>
      <c r="AM89" s="170"/>
      <c r="AN89" s="170"/>
      <c r="AO89" s="170"/>
      <c r="AP89" s="170"/>
      <c r="AQ89" s="170"/>
      <c r="AR89" s="170"/>
      <c r="AS89" s="170"/>
      <c r="AT89" s="170"/>
      <c r="AU89" s="645"/>
    </row>
    <row r="90" spans="1:47" ht="33" customHeight="1" thickBot="1">
      <c r="A90" s="605">
        <f t="shared" si="3"/>
        <v>79</v>
      </c>
      <c r="B90" s="606">
        <f>IF('基本情報入力シート'!C111="","",'基本情報入力シート'!C111)</f>
      </c>
      <c r="C90" s="607">
        <f>IF('基本情報入力シート'!D111="","",'基本情報入力シート'!D111)</f>
      </c>
      <c r="D90" s="608">
        <f>IF('基本情報入力シート'!E111="","",'基本情報入力シート'!E111)</f>
      </c>
      <c r="E90" s="608">
        <f>IF('基本情報入力シート'!F111="","",'基本情報入力シート'!F111)</f>
      </c>
      <c r="F90" s="608">
        <f>IF('基本情報入力シート'!G111="","",'基本情報入力シート'!G111)</f>
      </c>
      <c r="G90" s="608">
        <f>IF('基本情報入力シート'!H111="","",'基本情報入力シート'!H111)</f>
      </c>
      <c r="H90" s="608">
        <f>IF('基本情報入力シート'!I111="","",'基本情報入力シート'!I111)</f>
      </c>
      <c r="I90" s="608">
        <f>IF('基本情報入力シート'!J111="","",'基本情報入力シート'!J111)</f>
      </c>
      <c r="J90" s="608">
        <f>IF('基本情報入力シート'!K111="","",'基本情報入力シート'!K111)</f>
      </c>
      <c r="K90" s="609">
        <f>IF('基本情報入力シート'!L111="","",'基本情報入力シート'!L111)</f>
      </c>
      <c r="L90" s="610">
        <f>IF('基本情報入力シート'!M111="","",'基本情報入力シート'!M111)</f>
      </c>
      <c r="M90" s="610">
        <f>IF('基本情報入力シート'!R111="","",'基本情報入力シート'!R111)</f>
      </c>
      <c r="N90" s="610">
        <f>IF('基本情報入力シート'!W111="","",'基本情報入力シート'!W111)</f>
      </c>
      <c r="O90" s="605">
        <f>IF('基本情報入力シート'!X111="","",'基本情報入力シート'!X111)</f>
      </c>
      <c r="P90" s="611">
        <f>IF('基本情報入力シート'!Y111="","",'基本情報入力シート'!Y111)</f>
      </c>
      <c r="Q90" s="612">
        <f>IF('基本情報入力シート'!Z111="","",'基本情報入力シート'!Z111)</f>
      </c>
      <c r="R90" s="639">
        <f>IF('基本情報入力シート'!AA111="","",'基本情報入力シート'!AA111)</f>
      </c>
      <c r="S90" s="640"/>
      <c r="T90" s="641"/>
      <c r="U90" s="642">
        <f>IF(P90="","",VLOOKUP(P90,'数式用'!$A$5:$I$28,MATCH(T90,'数式用'!$H$4:$I$4,0)+7,0))</f>
      </c>
      <c r="V90" s="643"/>
      <c r="W90" s="159" t="s">
        <v>277</v>
      </c>
      <c r="X90" s="644"/>
      <c r="Y90" s="156" t="s">
        <v>278</v>
      </c>
      <c r="Z90" s="644"/>
      <c r="AA90" s="370" t="s">
        <v>279</v>
      </c>
      <c r="AB90" s="644"/>
      <c r="AC90" s="156" t="s">
        <v>278</v>
      </c>
      <c r="AD90" s="644"/>
      <c r="AE90" s="156" t="s">
        <v>280</v>
      </c>
      <c r="AF90" s="619" t="s">
        <v>281</v>
      </c>
      <c r="AG90" s="620">
        <f t="shared" si="9"/>
      </c>
      <c r="AH90" s="621" t="s">
        <v>282</v>
      </c>
      <c r="AI90" s="622">
        <f t="shared" si="8"/>
      </c>
      <c r="AK90" s="168" t="str">
        <f t="shared" si="10"/>
        <v>○</v>
      </c>
      <c r="AL90" s="169">
        <f t="shared" si="11"/>
      </c>
      <c r="AM90" s="170"/>
      <c r="AN90" s="170"/>
      <c r="AO90" s="170"/>
      <c r="AP90" s="170"/>
      <c r="AQ90" s="170"/>
      <c r="AR90" s="170"/>
      <c r="AS90" s="170"/>
      <c r="AT90" s="170"/>
      <c r="AU90" s="645"/>
    </row>
    <row r="91" spans="1:47" ht="33" customHeight="1" thickBot="1">
      <c r="A91" s="605">
        <f t="shared" si="3"/>
        <v>80</v>
      </c>
      <c r="B91" s="606">
        <f>IF('基本情報入力シート'!C112="","",'基本情報入力シート'!C112)</f>
      </c>
      <c r="C91" s="607">
        <f>IF('基本情報入力シート'!D112="","",'基本情報入力シート'!D112)</f>
      </c>
      <c r="D91" s="608">
        <f>IF('基本情報入力シート'!E112="","",'基本情報入力シート'!E112)</f>
      </c>
      <c r="E91" s="608">
        <f>IF('基本情報入力シート'!F112="","",'基本情報入力シート'!F112)</f>
      </c>
      <c r="F91" s="608">
        <f>IF('基本情報入力シート'!G112="","",'基本情報入力シート'!G112)</f>
      </c>
      <c r="G91" s="608">
        <f>IF('基本情報入力シート'!H112="","",'基本情報入力シート'!H112)</f>
      </c>
      <c r="H91" s="608">
        <f>IF('基本情報入力シート'!I112="","",'基本情報入力シート'!I112)</f>
      </c>
      <c r="I91" s="608">
        <f>IF('基本情報入力シート'!J112="","",'基本情報入力シート'!J112)</f>
      </c>
      <c r="J91" s="608">
        <f>IF('基本情報入力シート'!K112="","",'基本情報入力シート'!K112)</f>
      </c>
      <c r="K91" s="609">
        <f>IF('基本情報入力シート'!L112="","",'基本情報入力シート'!L112)</f>
      </c>
      <c r="L91" s="610">
        <f>IF('基本情報入力シート'!M112="","",'基本情報入力シート'!M112)</f>
      </c>
      <c r="M91" s="610">
        <f>IF('基本情報入力シート'!R112="","",'基本情報入力シート'!R112)</f>
      </c>
      <c r="N91" s="610">
        <f>IF('基本情報入力シート'!W112="","",'基本情報入力シート'!W112)</f>
      </c>
      <c r="O91" s="605">
        <f>IF('基本情報入力シート'!X112="","",'基本情報入力シート'!X112)</f>
      </c>
      <c r="P91" s="611">
        <f>IF('基本情報入力シート'!Y112="","",'基本情報入力シート'!Y112)</f>
      </c>
      <c r="Q91" s="612">
        <f>IF('基本情報入力シート'!Z112="","",'基本情報入力シート'!Z112)</f>
      </c>
      <c r="R91" s="639">
        <f>IF('基本情報入力シート'!AA112="","",'基本情報入力シート'!AA112)</f>
      </c>
      <c r="S91" s="640"/>
      <c r="T91" s="641"/>
      <c r="U91" s="642">
        <f>IF(P91="","",VLOOKUP(P91,'数式用'!$A$5:$I$28,MATCH(T91,'数式用'!$H$4:$I$4,0)+7,0))</f>
      </c>
      <c r="V91" s="643"/>
      <c r="W91" s="159" t="s">
        <v>277</v>
      </c>
      <c r="X91" s="644"/>
      <c r="Y91" s="156" t="s">
        <v>278</v>
      </c>
      <c r="Z91" s="644"/>
      <c r="AA91" s="370" t="s">
        <v>279</v>
      </c>
      <c r="AB91" s="644"/>
      <c r="AC91" s="156" t="s">
        <v>278</v>
      </c>
      <c r="AD91" s="644"/>
      <c r="AE91" s="156" t="s">
        <v>280</v>
      </c>
      <c r="AF91" s="619" t="s">
        <v>281</v>
      </c>
      <c r="AG91" s="620">
        <f t="shared" si="9"/>
      </c>
      <c r="AH91" s="621" t="s">
        <v>282</v>
      </c>
      <c r="AI91" s="622">
        <f t="shared" si="8"/>
      </c>
      <c r="AK91" s="168" t="str">
        <f t="shared" si="10"/>
        <v>○</v>
      </c>
      <c r="AL91" s="169">
        <f t="shared" si="11"/>
      </c>
      <c r="AM91" s="170"/>
      <c r="AN91" s="170"/>
      <c r="AO91" s="170"/>
      <c r="AP91" s="170"/>
      <c r="AQ91" s="170"/>
      <c r="AR91" s="170"/>
      <c r="AS91" s="170"/>
      <c r="AT91" s="170"/>
      <c r="AU91" s="645"/>
    </row>
    <row r="92" spans="1:47" ht="33" customHeight="1" thickBot="1">
      <c r="A92" s="605">
        <f t="shared" si="3"/>
        <v>81</v>
      </c>
      <c r="B92" s="606">
        <f>IF('基本情報入力シート'!C113="","",'基本情報入力シート'!C113)</f>
      </c>
      <c r="C92" s="607">
        <f>IF('基本情報入力シート'!D113="","",'基本情報入力シート'!D113)</f>
      </c>
      <c r="D92" s="608">
        <f>IF('基本情報入力シート'!E113="","",'基本情報入力シート'!E113)</f>
      </c>
      <c r="E92" s="608">
        <f>IF('基本情報入力シート'!F113="","",'基本情報入力シート'!F113)</f>
      </c>
      <c r="F92" s="608">
        <f>IF('基本情報入力シート'!G113="","",'基本情報入力シート'!G113)</f>
      </c>
      <c r="G92" s="608">
        <f>IF('基本情報入力シート'!H113="","",'基本情報入力シート'!H113)</f>
      </c>
      <c r="H92" s="608">
        <f>IF('基本情報入力シート'!I113="","",'基本情報入力シート'!I113)</f>
      </c>
      <c r="I92" s="608">
        <f>IF('基本情報入力シート'!J113="","",'基本情報入力シート'!J113)</f>
      </c>
      <c r="J92" s="608">
        <f>IF('基本情報入力シート'!K113="","",'基本情報入力シート'!K113)</f>
      </c>
      <c r="K92" s="609">
        <f>IF('基本情報入力シート'!L113="","",'基本情報入力シート'!L113)</f>
      </c>
      <c r="L92" s="610">
        <f>IF('基本情報入力シート'!M113="","",'基本情報入力シート'!M113)</f>
      </c>
      <c r="M92" s="610">
        <f>IF('基本情報入力シート'!R113="","",'基本情報入力シート'!R113)</f>
      </c>
      <c r="N92" s="610">
        <f>IF('基本情報入力シート'!W113="","",'基本情報入力シート'!W113)</f>
      </c>
      <c r="O92" s="605">
        <f>IF('基本情報入力シート'!X113="","",'基本情報入力シート'!X113)</f>
      </c>
      <c r="P92" s="611">
        <f>IF('基本情報入力シート'!Y113="","",'基本情報入力シート'!Y113)</f>
      </c>
      <c r="Q92" s="612">
        <f>IF('基本情報入力シート'!Z113="","",'基本情報入力シート'!Z113)</f>
      </c>
      <c r="R92" s="639">
        <f>IF('基本情報入力シート'!AA113="","",'基本情報入力シート'!AA113)</f>
      </c>
      <c r="S92" s="640"/>
      <c r="T92" s="641"/>
      <c r="U92" s="642">
        <f>IF(P92="","",VLOOKUP(P92,'数式用'!$A$5:$I$28,MATCH(T92,'数式用'!$H$4:$I$4,0)+7,0))</f>
      </c>
      <c r="V92" s="643"/>
      <c r="W92" s="159" t="s">
        <v>277</v>
      </c>
      <c r="X92" s="644"/>
      <c r="Y92" s="156" t="s">
        <v>278</v>
      </c>
      <c r="Z92" s="644"/>
      <c r="AA92" s="370" t="s">
        <v>279</v>
      </c>
      <c r="AB92" s="644"/>
      <c r="AC92" s="156" t="s">
        <v>278</v>
      </c>
      <c r="AD92" s="644"/>
      <c r="AE92" s="156" t="s">
        <v>280</v>
      </c>
      <c r="AF92" s="619" t="s">
        <v>281</v>
      </c>
      <c r="AG92" s="620">
        <f t="shared" si="9"/>
      </c>
      <c r="AH92" s="621" t="s">
        <v>282</v>
      </c>
      <c r="AI92" s="622">
        <f t="shared" si="8"/>
      </c>
      <c r="AK92" s="168" t="str">
        <f t="shared" si="10"/>
        <v>○</v>
      </c>
      <c r="AL92" s="169">
        <f t="shared" si="11"/>
      </c>
      <c r="AM92" s="170"/>
      <c r="AN92" s="170"/>
      <c r="AO92" s="170"/>
      <c r="AP92" s="170"/>
      <c r="AQ92" s="170"/>
      <c r="AR92" s="170"/>
      <c r="AS92" s="170"/>
      <c r="AT92" s="170"/>
      <c r="AU92" s="645"/>
    </row>
    <row r="93" spans="1:47" ht="33" customHeight="1" thickBot="1">
      <c r="A93" s="605">
        <f t="shared" si="3"/>
        <v>82</v>
      </c>
      <c r="B93" s="606">
        <f>IF('基本情報入力シート'!C114="","",'基本情報入力シート'!C114)</f>
      </c>
      <c r="C93" s="607">
        <f>IF('基本情報入力シート'!D114="","",'基本情報入力シート'!D114)</f>
      </c>
      <c r="D93" s="608">
        <f>IF('基本情報入力シート'!E114="","",'基本情報入力シート'!E114)</f>
      </c>
      <c r="E93" s="608">
        <f>IF('基本情報入力シート'!F114="","",'基本情報入力シート'!F114)</f>
      </c>
      <c r="F93" s="608">
        <f>IF('基本情報入力シート'!G114="","",'基本情報入力シート'!G114)</f>
      </c>
      <c r="G93" s="608">
        <f>IF('基本情報入力シート'!H114="","",'基本情報入力シート'!H114)</f>
      </c>
      <c r="H93" s="608">
        <f>IF('基本情報入力シート'!I114="","",'基本情報入力シート'!I114)</f>
      </c>
      <c r="I93" s="608">
        <f>IF('基本情報入力シート'!J114="","",'基本情報入力シート'!J114)</f>
      </c>
      <c r="J93" s="608">
        <f>IF('基本情報入力シート'!K114="","",'基本情報入力シート'!K114)</f>
      </c>
      <c r="K93" s="609">
        <f>IF('基本情報入力シート'!L114="","",'基本情報入力シート'!L114)</f>
      </c>
      <c r="L93" s="610">
        <f>IF('基本情報入力シート'!M114="","",'基本情報入力シート'!M114)</f>
      </c>
      <c r="M93" s="610">
        <f>IF('基本情報入力シート'!R114="","",'基本情報入力シート'!R114)</f>
      </c>
      <c r="N93" s="610">
        <f>IF('基本情報入力シート'!W114="","",'基本情報入力シート'!W114)</f>
      </c>
      <c r="O93" s="605">
        <f>IF('基本情報入力シート'!X114="","",'基本情報入力シート'!X114)</f>
      </c>
      <c r="P93" s="611">
        <f>IF('基本情報入力シート'!Y114="","",'基本情報入力シート'!Y114)</f>
      </c>
      <c r="Q93" s="612">
        <f>IF('基本情報入力シート'!Z114="","",'基本情報入力シート'!Z114)</f>
      </c>
      <c r="R93" s="639">
        <f>IF('基本情報入力シート'!AA114="","",'基本情報入力シート'!AA114)</f>
      </c>
      <c r="S93" s="640"/>
      <c r="T93" s="641"/>
      <c r="U93" s="642">
        <f>IF(P93="","",VLOOKUP(P93,'数式用'!$A$5:$I$28,MATCH(T93,'数式用'!$H$4:$I$4,0)+7,0))</f>
      </c>
      <c r="V93" s="643"/>
      <c r="W93" s="159" t="s">
        <v>277</v>
      </c>
      <c r="X93" s="644"/>
      <c r="Y93" s="156" t="s">
        <v>278</v>
      </c>
      <c r="Z93" s="644"/>
      <c r="AA93" s="370" t="s">
        <v>279</v>
      </c>
      <c r="AB93" s="644"/>
      <c r="AC93" s="156" t="s">
        <v>278</v>
      </c>
      <c r="AD93" s="644"/>
      <c r="AE93" s="156" t="s">
        <v>280</v>
      </c>
      <c r="AF93" s="619" t="s">
        <v>281</v>
      </c>
      <c r="AG93" s="620">
        <f t="shared" si="9"/>
      </c>
      <c r="AH93" s="621" t="s">
        <v>282</v>
      </c>
      <c r="AI93" s="622">
        <f t="shared" si="8"/>
      </c>
      <c r="AK93" s="168" t="str">
        <f t="shared" si="10"/>
        <v>○</v>
      </c>
      <c r="AL93" s="169">
        <f t="shared" si="11"/>
      </c>
      <c r="AM93" s="170"/>
      <c r="AN93" s="170"/>
      <c r="AO93" s="170"/>
      <c r="AP93" s="170"/>
      <c r="AQ93" s="170"/>
      <c r="AR93" s="170"/>
      <c r="AS93" s="170"/>
      <c r="AT93" s="170"/>
      <c r="AU93" s="645"/>
    </row>
    <row r="94" spans="1:47" ht="33" customHeight="1" thickBot="1">
      <c r="A94" s="605">
        <f t="shared" si="3"/>
        <v>83</v>
      </c>
      <c r="B94" s="606">
        <f>IF('基本情報入力シート'!C115="","",'基本情報入力シート'!C115)</f>
      </c>
      <c r="C94" s="607">
        <f>IF('基本情報入力シート'!D115="","",'基本情報入力シート'!D115)</f>
      </c>
      <c r="D94" s="608">
        <f>IF('基本情報入力シート'!E115="","",'基本情報入力シート'!E115)</f>
      </c>
      <c r="E94" s="608">
        <f>IF('基本情報入力シート'!F115="","",'基本情報入力シート'!F115)</f>
      </c>
      <c r="F94" s="608">
        <f>IF('基本情報入力シート'!G115="","",'基本情報入力シート'!G115)</f>
      </c>
      <c r="G94" s="608">
        <f>IF('基本情報入力シート'!H115="","",'基本情報入力シート'!H115)</f>
      </c>
      <c r="H94" s="608">
        <f>IF('基本情報入力シート'!I115="","",'基本情報入力シート'!I115)</f>
      </c>
      <c r="I94" s="608">
        <f>IF('基本情報入力シート'!J115="","",'基本情報入力シート'!J115)</f>
      </c>
      <c r="J94" s="608">
        <f>IF('基本情報入力シート'!K115="","",'基本情報入力シート'!K115)</f>
      </c>
      <c r="K94" s="609">
        <f>IF('基本情報入力シート'!L115="","",'基本情報入力シート'!L115)</f>
      </c>
      <c r="L94" s="610">
        <f>IF('基本情報入力シート'!M115="","",'基本情報入力シート'!M115)</f>
      </c>
      <c r="M94" s="610">
        <f>IF('基本情報入力シート'!R115="","",'基本情報入力シート'!R115)</f>
      </c>
      <c r="N94" s="610">
        <f>IF('基本情報入力シート'!W115="","",'基本情報入力シート'!W115)</f>
      </c>
      <c r="O94" s="605">
        <f>IF('基本情報入力シート'!X115="","",'基本情報入力シート'!X115)</f>
      </c>
      <c r="P94" s="611">
        <f>IF('基本情報入力シート'!Y115="","",'基本情報入力シート'!Y115)</f>
      </c>
      <c r="Q94" s="612">
        <f>IF('基本情報入力シート'!Z115="","",'基本情報入力シート'!Z115)</f>
      </c>
      <c r="R94" s="639">
        <f>IF('基本情報入力シート'!AA115="","",'基本情報入力シート'!AA115)</f>
      </c>
      <c r="S94" s="640"/>
      <c r="T94" s="641"/>
      <c r="U94" s="642">
        <f>IF(P94="","",VLOOKUP(P94,'数式用'!$A$5:$I$28,MATCH(T94,'数式用'!$H$4:$I$4,0)+7,0))</f>
      </c>
      <c r="V94" s="643"/>
      <c r="W94" s="159" t="s">
        <v>277</v>
      </c>
      <c r="X94" s="644"/>
      <c r="Y94" s="156" t="s">
        <v>278</v>
      </c>
      <c r="Z94" s="644"/>
      <c r="AA94" s="370" t="s">
        <v>279</v>
      </c>
      <c r="AB94" s="644"/>
      <c r="AC94" s="156" t="s">
        <v>278</v>
      </c>
      <c r="AD94" s="644"/>
      <c r="AE94" s="156" t="s">
        <v>280</v>
      </c>
      <c r="AF94" s="619" t="s">
        <v>281</v>
      </c>
      <c r="AG94" s="620">
        <f t="shared" si="9"/>
      </c>
      <c r="AH94" s="621" t="s">
        <v>282</v>
      </c>
      <c r="AI94" s="622">
        <f t="shared" si="8"/>
      </c>
      <c r="AK94" s="168" t="str">
        <f t="shared" si="10"/>
        <v>○</v>
      </c>
      <c r="AL94" s="169">
        <f t="shared" si="11"/>
      </c>
      <c r="AM94" s="170"/>
      <c r="AN94" s="170"/>
      <c r="AO94" s="170"/>
      <c r="AP94" s="170"/>
      <c r="AQ94" s="170"/>
      <c r="AR94" s="170"/>
      <c r="AS94" s="170"/>
      <c r="AT94" s="170"/>
      <c r="AU94" s="645"/>
    </row>
    <row r="95" spans="1:47" ht="33" customHeight="1" thickBot="1">
      <c r="A95" s="605">
        <f t="shared" si="3"/>
        <v>84</v>
      </c>
      <c r="B95" s="606">
        <f>IF('基本情報入力シート'!C116="","",'基本情報入力シート'!C116)</f>
      </c>
      <c r="C95" s="607">
        <f>IF('基本情報入力シート'!D116="","",'基本情報入力シート'!D116)</f>
      </c>
      <c r="D95" s="608">
        <f>IF('基本情報入力シート'!E116="","",'基本情報入力シート'!E116)</f>
      </c>
      <c r="E95" s="608">
        <f>IF('基本情報入力シート'!F116="","",'基本情報入力シート'!F116)</f>
      </c>
      <c r="F95" s="608">
        <f>IF('基本情報入力シート'!G116="","",'基本情報入力シート'!G116)</f>
      </c>
      <c r="G95" s="608">
        <f>IF('基本情報入力シート'!H116="","",'基本情報入力シート'!H116)</f>
      </c>
      <c r="H95" s="608">
        <f>IF('基本情報入力シート'!I116="","",'基本情報入力シート'!I116)</f>
      </c>
      <c r="I95" s="608">
        <f>IF('基本情報入力シート'!J116="","",'基本情報入力シート'!J116)</f>
      </c>
      <c r="J95" s="608">
        <f>IF('基本情報入力シート'!K116="","",'基本情報入力シート'!K116)</f>
      </c>
      <c r="K95" s="609">
        <f>IF('基本情報入力シート'!L116="","",'基本情報入力シート'!L116)</f>
      </c>
      <c r="L95" s="610">
        <f>IF('基本情報入力シート'!M116="","",'基本情報入力シート'!M116)</f>
      </c>
      <c r="M95" s="610">
        <f>IF('基本情報入力シート'!R116="","",'基本情報入力シート'!R116)</f>
      </c>
      <c r="N95" s="610">
        <f>IF('基本情報入力シート'!W116="","",'基本情報入力シート'!W116)</f>
      </c>
      <c r="O95" s="605">
        <f>IF('基本情報入力シート'!X116="","",'基本情報入力シート'!X116)</f>
      </c>
      <c r="P95" s="611">
        <f>IF('基本情報入力シート'!Y116="","",'基本情報入力シート'!Y116)</f>
      </c>
      <c r="Q95" s="612">
        <f>IF('基本情報入力シート'!Z116="","",'基本情報入力シート'!Z116)</f>
      </c>
      <c r="R95" s="639">
        <f>IF('基本情報入力シート'!AA116="","",'基本情報入力シート'!AA116)</f>
      </c>
      <c r="S95" s="640"/>
      <c r="T95" s="641"/>
      <c r="U95" s="642">
        <f>IF(P95="","",VLOOKUP(P95,'数式用'!$A$5:$I$28,MATCH(T95,'数式用'!$H$4:$I$4,0)+7,0))</f>
      </c>
      <c r="V95" s="643"/>
      <c r="W95" s="159" t="s">
        <v>277</v>
      </c>
      <c r="X95" s="644"/>
      <c r="Y95" s="156" t="s">
        <v>278</v>
      </c>
      <c r="Z95" s="644"/>
      <c r="AA95" s="370" t="s">
        <v>279</v>
      </c>
      <c r="AB95" s="644"/>
      <c r="AC95" s="156" t="s">
        <v>278</v>
      </c>
      <c r="AD95" s="644"/>
      <c r="AE95" s="156" t="s">
        <v>280</v>
      </c>
      <c r="AF95" s="619" t="s">
        <v>281</v>
      </c>
      <c r="AG95" s="620">
        <f t="shared" si="9"/>
      </c>
      <c r="AH95" s="621" t="s">
        <v>282</v>
      </c>
      <c r="AI95" s="622">
        <f t="shared" si="8"/>
      </c>
      <c r="AK95" s="168" t="str">
        <f t="shared" si="10"/>
        <v>○</v>
      </c>
      <c r="AL95" s="169">
        <f t="shared" si="11"/>
      </c>
      <c r="AM95" s="170"/>
      <c r="AN95" s="170"/>
      <c r="AO95" s="170"/>
      <c r="AP95" s="170"/>
      <c r="AQ95" s="170"/>
      <c r="AR95" s="170"/>
      <c r="AS95" s="170"/>
      <c r="AT95" s="170"/>
      <c r="AU95" s="645"/>
    </row>
    <row r="96" spans="1:47" ht="33" customHeight="1" thickBot="1">
      <c r="A96" s="605">
        <f t="shared" si="3"/>
        <v>85</v>
      </c>
      <c r="B96" s="606">
        <f>IF('基本情報入力シート'!C117="","",'基本情報入力シート'!C117)</f>
      </c>
      <c r="C96" s="607">
        <f>IF('基本情報入力シート'!D117="","",'基本情報入力シート'!D117)</f>
      </c>
      <c r="D96" s="608">
        <f>IF('基本情報入力シート'!E117="","",'基本情報入力シート'!E117)</f>
      </c>
      <c r="E96" s="608">
        <f>IF('基本情報入力シート'!F117="","",'基本情報入力シート'!F117)</f>
      </c>
      <c r="F96" s="608">
        <f>IF('基本情報入力シート'!G117="","",'基本情報入力シート'!G117)</f>
      </c>
      <c r="G96" s="608">
        <f>IF('基本情報入力シート'!H117="","",'基本情報入力シート'!H117)</f>
      </c>
      <c r="H96" s="608">
        <f>IF('基本情報入力シート'!I117="","",'基本情報入力シート'!I117)</f>
      </c>
      <c r="I96" s="608">
        <f>IF('基本情報入力シート'!J117="","",'基本情報入力シート'!J117)</f>
      </c>
      <c r="J96" s="608">
        <f>IF('基本情報入力シート'!K117="","",'基本情報入力シート'!K117)</f>
      </c>
      <c r="K96" s="609">
        <f>IF('基本情報入力シート'!L117="","",'基本情報入力シート'!L117)</f>
      </c>
      <c r="L96" s="610">
        <f>IF('基本情報入力シート'!M117="","",'基本情報入力シート'!M117)</f>
      </c>
      <c r="M96" s="610">
        <f>IF('基本情報入力シート'!R117="","",'基本情報入力シート'!R117)</f>
      </c>
      <c r="N96" s="610">
        <f>IF('基本情報入力シート'!W117="","",'基本情報入力シート'!W117)</f>
      </c>
      <c r="O96" s="605">
        <f>IF('基本情報入力シート'!X117="","",'基本情報入力シート'!X117)</f>
      </c>
      <c r="P96" s="611">
        <f>IF('基本情報入力シート'!Y117="","",'基本情報入力シート'!Y117)</f>
      </c>
      <c r="Q96" s="612">
        <f>IF('基本情報入力シート'!Z117="","",'基本情報入力シート'!Z117)</f>
      </c>
      <c r="R96" s="639">
        <f>IF('基本情報入力シート'!AA117="","",'基本情報入力シート'!AA117)</f>
      </c>
      <c r="S96" s="640"/>
      <c r="T96" s="641"/>
      <c r="U96" s="642">
        <f>IF(P96="","",VLOOKUP(P96,'数式用'!$A$5:$I$28,MATCH(T96,'数式用'!$H$4:$I$4,0)+7,0))</f>
      </c>
      <c r="V96" s="643"/>
      <c r="W96" s="159" t="s">
        <v>277</v>
      </c>
      <c r="X96" s="644"/>
      <c r="Y96" s="156" t="s">
        <v>278</v>
      </c>
      <c r="Z96" s="644"/>
      <c r="AA96" s="370" t="s">
        <v>279</v>
      </c>
      <c r="AB96" s="644"/>
      <c r="AC96" s="156" t="s">
        <v>278</v>
      </c>
      <c r="AD96" s="644"/>
      <c r="AE96" s="156" t="s">
        <v>280</v>
      </c>
      <c r="AF96" s="619" t="s">
        <v>281</v>
      </c>
      <c r="AG96" s="620">
        <f t="shared" si="9"/>
      </c>
      <c r="AH96" s="621" t="s">
        <v>282</v>
      </c>
      <c r="AI96" s="622">
        <f t="shared" si="8"/>
      </c>
      <c r="AK96" s="168" t="str">
        <f t="shared" si="10"/>
        <v>○</v>
      </c>
      <c r="AL96" s="169">
        <f t="shared" si="11"/>
      </c>
      <c r="AM96" s="170"/>
      <c r="AN96" s="170"/>
      <c r="AO96" s="170"/>
      <c r="AP96" s="170"/>
      <c r="AQ96" s="170"/>
      <c r="AR96" s="170"/>
      <c r="AS96" s="170"/>
      <c r="AT96" s="170"/>
      <c r="AU96" s="645"/>
    </row>
    <row r="97" spans="1:47" ht="33" customHeight="1" thickBot="1">
      <c r="A97" s="605">
        <f t="shared" si="3"/>
        <v>86</v>
      </c>
      <c r="B97" s="606">
        <f>IF('基本情報入力シート'!C118="","",'基本情報入力シート'!C118)</f>
      </c>
      <c r="C97" s="607">
        <f>IF('基本情報入力シート'!D118="","",'基本情報入力シート'!D118)</f>
      </c>
      <c r="D97" s="608">
        <f>IF('基本情報入力シート'!E118="","",'基本情報入力シート'!E118)</f>
      </c>
      <c r="E97" s="608">
        <f>IF('基本情報入力シート'!F118="","",'基本情報入力シート'!F118)</f>
      </c>
      <c r="F97" s="608">
        <f>IF('基本情報入力シート'!G118="","",'基本情報入力シート'!G118)</f>
      </c>
      <c r="G97" s="608">
        <f>IF('基本情報入力シート'!H118="","",'基本情報入力シート'!H118)</f>
      </c>
      <c r="H97" s="608">
        <f>IF('基本情報入力シート'!I118="","",'基本情報入力シート'!I118)</f>
      </c>
      <c r="I97" s="608">
        <f>IF('基本情報入力シート'!J118="","",'基本情報入力シート'!J118)</f>
      </c>
      <c r="J97" s="608">
        <f>IF('基本情報入力シート'!K118="","",'基本情報入力シート'!K118)</f>
      </c>
      <c r="K97" s="609">
        <f>IF('基本情報入力シート'!L118="","",'基本情報入力シート'!L118)</f>
      </c>
      <c r="L97" s="610">
        <f>IF('基本情報入力シート'!M118="","",'基本情報入力シート'!M118)</f>
      </c>
      <c r="M97" s="610">
        <f>IF('基本情報入力シート'!R118="","",'基本情報入力シート'!R118)</f>
      </c>
      <c r="N97" s="610">
        <f>IF('基本情報入力シート'!W118="","",'基本情報入力シート'!W118)</f>
      </c>
      <c r="O97" s="605">
        <f>IF('基本情報入力シート'!X118="","",'基本情報入力シート'!X118)</f>
      </c>
      <c r="P97" s="611">
        <f>IF('基本情報入力シート'!Y118="","",'基本情報入力シート'!Y118)</f>
      </c>
      <c r="Q97" s="612">
        <f>IF('基本情報入力シート'!Z118="","",'基本情報入力シート'!Z118)</f>
      </c>
      <c r="R97" s="639">
        <f>IF('基本情報入力シート'!AA118="","",'基本情報入力シート'!AA118)</f>
      </c>
      <c r="S97" s="640"/>
      <c r="T97" s="641"/>
      <c r="U97" s="642">
        <f>IF(P97="","",VLOOKUP(P97,'数式用'!$A$5:$I$28,MATCH(T97,'数式用'!$H$4:$I$4,0)+7,0))</f>
      </c>
      <c r="V97" s="643"/>
      <c r="W97" s="159" t="s">
        <v>277</v>
      </c>
      <c r="X97" s="644"/>
      <c r="Y97" s="156" t="s">
        <v>278</v>
      </c>
      <c r="Z97" s="644"/>
      <c r="AA97" s="370" t="s">
        <v>279</v>
      </c>
      <c r="AB97" s="644"/>
      <c r="AC97" s="156" t="s">
        <v>278</v>
      </c>
      <c r="AD97" s="644"/>
      <c r="AE97" s="156" t="s">
        <v>280</v>
      </c>
      <c r="AF97" s="619" t="s">
        <v>281</v>
      </c>
      <c r="AG97" s="620">
        <f t="shared" si="9"/>
      </c>
      <c r="AH97" s="621" t="s">
        <v>282</v>
      </c>
      <c r="AI97" s="622">
        <f t="shared" si="8"/>
      </c>
      <c r="AK97" s="168" t="str">
        <f t="shared" si="10"/>
        <v>○</v>
      </c>
      <c r="AL97" s="169">
        <f t="shared" si="11"/>
      </c>
      <c r="AM97" s="170"/>
      <c r="AN97" s="170"/>
      <c r="AO97" s="170"/>
      <c r="AP97" s="170"/>
      <c r="AQ97" s="170"/>
      <c r="AR97" s="170"/>
      <c r="AS97" s="170"/>
      <c r="AT97" s="170"/>
      <c r="AU97" s="645"/>
    </row>
    <row r="98" spans="1:47" ht="33" customHeight="1" thickBot="1">
      <c r="A98" s="605">
        <f t="shared" si="3"/>
        <v>87</v>
      </c>
      <c r="B98" s="606">
        <f>IF('基本情報入力シート'!C119="","",'基本情報入力シート'!C119)</f>
      </c>
      <c r="C98" s="607">
        <f>IF('基本情報入力シート'!D119="","",'基本情報入力シート'!D119)</f>
      </c>
      <c r="D98" s="608">
        <f>IF('基本情報入力シート'!E119="","",'基本情報入力シート'!E119)</f>
      </c>
      <c r="E98" s="608">
        <f>IF('基本情報入力シート'!F119="","",'基本情報入力シート'!F119)</f>
      </c>
      <c r="F98" s="608">
        <f>IF('基本情報入力シート'!G119="","",'基本情報入力シート'!G119)</f>
      </c>
      <c r="G98" s="608">
        <f>IF('基本情報入力シート'!H119="","",'基本情報入力シート'!H119)</f>
      </c>
      <c r="H98" s="608">
        <f>IF('基本情報入力シート'!I119="","",'基本情報入力シート'!I119)</f>
      </c>
      <c r="I98" s="608">
        <f>IF('基本情報入力シート'!J119="","",'基本情報入力シート'!J119)</f>
      </c>
      <c r="J98" s="608">
        <f>IF('基本情報入力シート'!K119="","",'基本情報入力シート'!K119)</f>
      </c>
      <c r="K98" s="609">
        <f>IF('基本情報入力シート'!L119="","",'基本情報入力シート'!L119)</f>
      </c>
      <c r="L98" s="610">
        <f>IF('基本情報入力シート'!M119="","",'基本情報入力シート'!M119)</f>
      </c>
      <c r="M98" s="610">
        <f>IF('基本情報入力シート'!R119="","",'基本情報入力シート'!R119)</f>
      </c>
      <c r="N98" s="610">
        <f>IF('基本情報入力シート'!W119="","",'基本情報入力シート'!W119)</f>
      </c>
      <c r="O98" s="605">
        <f>IF('基本情報入力シート'!X119="","",'基本情報入力シート'!X119)</f>
      </c>
      <c r="P98" s="611">
        <f>IF('基本情報入力シート'!Y119="","",'基本情報入力シート'!Y119)</f>
      </c>
      <c r="Q98" s="612">
        <f>IF('基本情報入力シート'!Z119="","",'基本情報入力シート'!Z119)</f>
      </c>
      <c r="R98" s="639">
        <f>IF('基本情報入力シート'!AA119="","",'基本情報入力シート'!AA119)</f>
      </c>
      <c r="S98" s="640"/>
      <c r="T98" s="641"/>
      <c r="U98" s="642">
        <f>IF(P98="","",VLOOKUP(P98,'数式用'!$A$5:$I$28,MATCH(T98,'数式用'!$H$4:$I$4,0)+7,0))</f>
      </c>
      <c r="V98" s="643"/>
      <c r="W98" s="159" t="s">
        <v>277</v>
      </c>
      <c r="X98" s="644"/>
      <c r="Y98" s="156" t="s">
        <v>278</v>
      </c>
      <c r="Z98" s="644"/>
      <c r="AA98" s="370" t="s">
        <v>279</v>
      </c>
      <c r="AB98" s="644"/>
      <c r="AC98" s="156" t="s">
        <v>278</v>
      </c>
      <c r="AD98" s="644"/>
      <c r="AE98" s="156" t="s">
        <v>280</v>
      </c>
      <c r="AF98" s="619" t="s">
        <v>281</v>
      </c>
      <c r="AG98" s="620">
        <f t="shared" si="9"/>
      </c>
      <c r="AH98" s="621" t="s">
        <v>282</v>
      </c>
      <c r="AI98" s="622">
        <f t="shared" si="8"/>
      </c>
      <c r="AK98" s="168" t="str">
        <f t="shared" si="10"/>
        <v>○</v>
      </c>
      <c r="AL98" s="169">
        <f t="shared" si="11"/>
      </c>
      <c r="AM98" s="170"/>
      <c r="AN98" s="170"/>
      <c r="AO98" s="170"/>
      <c r="AP98" s="170"/>
      <c r="AQ98" s="170"/>
      <c r="AR98" s="170"/>
      <c r="AS98" s="170"/>
      <c r="AT98" s="170"/>
      <c r="AU98" s="645"/>
    </row>
    <row r="99" spans="1:47" ht="33" customHeight="1" thickBot="1">
      <c r="A99" s="605">
        <f t="shared" si="3"/>
        <v>88</v>
      </c>
      <c r="B99" s="606">
        <f>IF('基本情報入力シート'!C120="","",'基本情報入力シート'!C120)</f>
      </c>
      <c r="C99" s="607">
        <f>IF('基本情報入力シート'!D120="","",'基本情報入力シート'!D120)</f>
      </c>
      <c r="D99" s="608">
        <f>IF('基本情報入力シート'!E120="","",'基本情報入力シート'!E120)</f>
      </c>
      <c r="E99" s="608">
        <f>IF('基本情報入力シート'!F120="","",'基本情報入力シート'!F120)</f>
      </c>
      <c r="F99" s="608">
        <f>IF('基本情報入力シート'!G120="","",'基本情報入力シート'!G120)</f>
      </c>
      <c r="G99" s="608">
        <f>IF('基本情報入力シート'!H120="","",'基本情報入力シート'!H120)</f>
      </c>
      <c r="H99" s="608">
        <f>IF('基本情報入力シート'!I120="","",'基本情報入力シート'!I120)</f>
      </c>
      <c r="I99" s="608">
        <f>IF('基本情報入力シート'!J120="","",'基本情報入力シート'!J120)</f>
      </c>
      <c r="J99" s="608">
        <f>IF('基本情報入力シート'!K120="","",'基本情報入力シート'!K120)</f>
      </c>
      <c r="K99" s="609">
        <f>IF('基本情報入力シート'!L120="","",'基本情報入力シート'!L120)</f>
      </c>
      <c r="L99" s="610">
        <f>IF('基本情報入力シート'!M120="","",'基本情報入力シート'!M120)</f>
      </c>
      <c r="M99" s="610">
        <f>IF('基本情報入力シート'!R120="","",'基本情報入力シート'!R120)</f>
      </c>
      <c r="N99" s="610">
        <f>IF('基本情報入力シート'!W120="","",'基本情報入力シート'!W120)</f>
      </c>
      <c r="O99" s="605">
        <f>IF('基本情報入力シート'!X120="","",'基本情報入力シート'!X120)</f>
      </c>
      <c r="P99" s="611">
        <f>IF('基本情報入力シート'!Y120="","",'基本情報入力シート'!Y120)</f>
      </c>
      <c r="Q99" s="612">
        <f>IF('基本情報入力シート'!Z120="","",'基本情報入力シート'!Z120)</f>
      </c>
      <c r="R99" s="639">
        <f>IF('基本情報入力シート'!AA120="","",'基本情報入力シート'!AA120)</f>
      </c>
      <c r="S99" s="640"/>
      <c r="T99" s="641"/>
      <c r="U99" s="642">
        <f>IF(P99="","",VLOOKUP(P99,'数式用'!$A$5:$I$28,MATCH(T99,'数式用'!$H$4:$I$4,0)+7,0))</f>
      </c>
      <c r="V99" s="643"/>
      <c r="W99" s="159" t="s">
        <v>277</v>
      </c>
      <c r="X99" s="644"/>
      <c r="Y99" s="156" t="s">
        <v>278</v>
      </c>
      <c r="Z99" s="644"/>
      <c r="AA99" s="370" t="s">
        <v>279</v>
      </c>
      <c r="AB99" s="644"/>
      <c r="AC99" s="156" t="s">
        <v>278</v>
      </c>
      <c r="AD99" s="644"/>
      <c r="AE99" s="156" t="s">
        <v>280</v>
      </c>
      <c r="AF99" s="619" t="s">
        <v>281</v>
      </c>
      <c r="AG99" s="620">
        <f t="shared" si="9"/>
      </c>
      <c r="AH99" s="621" t="s">
        <v>282</v>
      </c>
      <c r="AI99" s="622">
        <f t="shared" si="8"/>
      </c>
      <c r="AK99" s="168" t="str">
        <f t="shared" si="10"/>
        <v>○</v>
      </c>
      <c r="AL99" s="169">
        <f t="shared" si="11"/>
      </c>
      <c r="AM99" s="170"/>
      <c r="AN99" s="170"/>
      <c r="AO99" s="170"/>
      <c r="AP99" s="170"/>
      <c r="AQ99" s="170"/>
      <c r="AR99" s="170"/>
      <c r="AS99" s="170"/>
      <c r="AT99" s="170"/>
      <c r="AU99" s="645"/>
    </row>
    <row r="100" spans="1:47" ht="33" customHeight="1" thickBot="1">
      <c r="A100" s="605">
        <f t="shared" si="3"/>
        <v>89</v>
      </c>
      <c r="B100" s="606">
        <f>IF('基本情報入力シート'!C121="","",'基本情報入力シート'!C121)</f>
      </c>
      <c r="C100" s="607">
        <f>IF('基本情報入力シート'!D121="","",'基本情報入力シート'!D121)</f>
      </c>
      <c r="D100" s="608">
        <f>IF('基本情報入力シート'!E121="","",'基本情報入力シート'!E121)</f>
      </c>
      <c r="E100" s="608">
        <f>IF('基本情報入力シート'!F121="","",'基本情報入力シート'!F121)</f>
      </c>
      <c r="F100" s="608">
        <f>IF('基本情報入力シート'!G121="","",'基本情報入力シート'!G121)</f>
      </c>
      <c r="G100" s="608">
        <f>IF('基本情報入力シート'!H121="","",'基本情報入力シート'!H121)</f>
      </c>
      <c r="H100" s="608">
        <f>IF('基本情報入力シート'!I121="","",'基本情報入力シート'!I121)</f>
      </c>
      <c r="I100" s="608">
        <f>IF('基本情報入力シート'!J121="","",'基本情報入力シート'!J121)</f>
      </c>
      <c r="J100" s="608">
        <f>IF('基本情報入力シート'!K121="","",'基本情報入力シート'!K121)</f>
      </c>
      <c r="K100" s="609">
        <f>IF('基本情報入力シート'!L121="","",'基本情報入力シート'!L121)</f>
      </c>
      <c r="L100" s="610">
        <f>IF('基本情報入力シート'!M121="","",'基本情報入力シート'!M121)</f>
      </c>
      <c r="M100" s="610">
        <f>IF('基本情報入力シート'!R121="","",'基本情報入力シート'!R121)</f>
      </c>
      <c r="N100" s="610">
        <f>IF('基本情報入力シート'!W121="","",'基本情報入力シート'!W121)</f>
      </c>
      <c r="O100" s="605">
        <f>IF('基本情報入力シート'!X121="","",'基本情報入力シート'!X121)</f>
      </c>
      <c r="P100" s="611">
        <f>IF('基本情報入力シート'!Y121="","",'基本情報入力シート'!Y121)</f>
      </c>
      <c r="Q100" s="612">
        <f>IF('基本情報入力シート'!Z121="","",'基本情報入力シート'!Z121)</f>
      </c>
      <c r="R100" s="639">
        <f>IF('基本情報入力シート'!AA121="","",'基本情報入力シート'!AA121)</f>
      </c>
      <c r="S100" s="640"/>
      <c r="T100" s="641"/>
      <c r="U100" s="642">
        <f>IF(P100="","",VLOOKUP(P100,'数式用'!$A$5:$I$28,MATCH(T100,'数式用'!$H$4:$I$4,0)+7,0))</f>
      </c>
      <c r="V100" s="643"/>
      <c r="W100" s="159" t="s">
        <v>277</v>
      </c>
      <c r="X100" s="644"/>
      <c r="Y100" s="156" t="s">
        <v>278</v>
      </c>
      <c r="Z100" s="644"/>
      <c r="AA100" s="370" t="s">
        <v>279</v>
      </c>
      <c r="AB100" s="644"/>
      <c r="AC100" s="156" t="s">
        <v>278</v>
      </c>
      <c r="AD100" s="644"/>
      <c r="AE100" s="156" t="s">
        <v>280</v>
      </c>
      <c r="AF100" s="619" t="s">
        <v>281</v>
      </c>
      <c r="AG100" s="620">
        <f t="shared" si="9"/>
      </c>
      <c r="AH100" s="621" t="s">
        <v>282</v>
      </c>
      <c r="AI100" s="622">
        <f t="shared" si="8"/>
      </c>
      <c r="AK100" s="168" t="str">
        <f t="shared" si="10"/>
        <v>○</v>
      </c>
      <c r="AL100" s="169">
        <f t="shared" si="11"/>
      </c>
      <c r="AM100" s="170"/>
      <c r="AN100" s="170"/>
      <c r="AO100" s="170"/>
      <c r="AP100" s="170"/>
      <c r="AQ100" s="170"/>
      <c r="AR100" s="170"/>
      <c r="AS100" s="170"/>
      <c r="AT100" s="170"/>
      <c r="AU100" s="645"/>
    </row>
    <row r="101" spans="1:47" ht="33" customHeight="1" thickBot="1">
      <c r="A101" s="605">
        <f t="shared" si="3"/>
        <v>90</v>
      </c>
      <c r="B101" s="606">
        <f>IF('基本情報入力シート'!C122="","",'基本情報入力シート'!C122)</f>
      </c>
      <c r="C101" s="607">
        <f>IF('基本情報入力シート'!D122="","",'基本情報入力シート'!D122)</f>
      </c>
      <c r="D101" s="608">
        <f>IF('基本情報入力シート'!E122="","",'基本情報入力シート'!E122)</f>
      </c>
      <c r="E101" s="608">
        <f>IF('基本情報入力シート'!F122="","",'基本情報入力シート'!F122)</f>
      </c>
      <c r="F101" s="608">
        <f>IF('基本情報入力シート'!G122="","",'基本情報入力シート'!G122)</f>
      </c>
      <c r="G101" s="608">
        <f>IF('基本情報入力シート'!H122="","",'基本情報入力シート'!H122)</f>
      </c>
      <c r="H101" s="608">
        <f>IF('基本情報入力シート'!I122="","",'基本情報入力シート'!I122)</f>
      </c>
      <c r="I101" s="608">
        <f>IF('基本情報入力シート'!J122="","",'基本情報入力シート'!J122)</f>
      </c>
      <c r="J101" s="608">
        <f>IF('基本情報入力シート'!K122="","",'基本情報入力シート'!K122)</f>
      </c>
      <c r="K101" s="609">
        <f>IF('基本情報入力シート'!L122="","",'基本情報入力シート'!L122)</f>
      </c>
      <c r="L101" s="610">
        <f>IF('基本情報入力シート'!M122="","",'基本情報入力シート'!M122)</f>
      </c>
      <c r="M101" s="610">
        <f>IF('基本情報入力シート'!R122="","",'基本情報入力シート'!R122)</f>
      </c>
      <c r="N101" s="610">
        <f>IF('基本情報入力シート'!W122="","",'基本情報入力シート'!W122)</f>
      </c>
      <c r="O101" s="605">
        <f>IF('基本情報入力シート'!X122="","",'基本情報入力シート'!X122)</f>
      </c>
      <c r="P101" s="611">
        <f>IF('基本情報入力シート'!Y122="","",'基本情報入力シート'!Y122)</f>
      </c>
      <c r="Q101" s="612">
        <f>IF('基本情報入力シート'!Z122="","",'基本情報入力シート'!Z122)</f>
      </c>
      <c r="R101" s="639">
        <f>IF('基本情報入力シート'!AA122="","",'基本情報入力シート'!AA122)</f>
      </c>
      <c r="S101" s="640"/>
      <c r="T101" s="641"/>
      <c r="U101" s="642">
        <f>IF(P101="","",VLOOKUP(P101,'数式用'!$A$5:$I$28,MATCH(T101,'数式用'!$H$4:$I$4,0)+7,0))</f>
      </c>
      <c r="V101" s="643"/>
      <c r="W101" s="159" t="s">
        <v>277</v>
      </c>
      <c r="X101" s="644"/>
      <c r="Y101" s="156" t="s">
        <v>278</v>
      </c>
      <c r="Z101" s="644"/>
      <c r="AA101" s="370" t="s">
        <v>279</v>
      </c>
      <c r="AB101" s="644"/>
      <c r="AC101" s="156" t="s">
        <v>278</v>
      </c>
      <c r="AD101" s="644"/>
      <c r="AE101" s="156" t="s">
        <v>280</v>
      </c>
      <c r="AF101" s="619" t="s">
        <v>281</v>
      </c>
      <c r="AG101" s="620">
        <f t="shared" si="9"/>
      </c>
      <c r="AH101" s="621" t="s">
        <v>282</v>
      </c>
      <c r="AI101" s="622">
        <f t="shared" si="8"/>
      </c>
      <c r="AK101" s="168" t="str">
        <f t="shared" si="10"/>
        <v>○</v>
      </c>
      <c r="AL101" s="169">
        <f t="shared" si="11"/>
      </c>
      <c r="AM101" s="170"/>
      <c r="AN101" s="170"/>
      <c r="AO101" s="170"/>
      <c r="AP101" s="170"/>
      <c r="AQ101" s="170"/>
      <c r="AR101" s="170"/>
      <c r="AS101" s="170"/>
      <c r="AT101" s="170"/>
      <c r="AU101" s="645"/>
    </row>
    <row r="102" spans="1:47" ht="33" customHeight="1" thickBot="1">
      <c r="A102" s="605">
        <f t="shared" si="3"/>
        <v>91</v>
      </c>
      <c r="B102" s="606">
        <f>IF('基本情報入力シート'!C123="","",'基本情報入力シート'!C123)</f>
      </c>
      <c r="C102" s="607">
        <f>IF('基本情報入力シート'!D123="","",'基本情報入力シート'!D123)</f>
      </c>
      <c r="D102" s="608">
        <f>IF('基本情報入力シート'!E123="","",'基本情報入力シート'!E123)</f>
      </c>
      <c r="E102" s="608">
        <f>IF('基本情報入力シート'!F123="","",'基本情報入力シート'!F123)</f>
      </c>
      <c r="F102" s="608">
        <f>IF('基本情報入力シート'!G123="","",'基本情報入力シート'!G123)</f>
      </c>
      <c r="G102" s="608">
        <f>IF('基本情報入力シート'!H123="","",'基本情報入力シート'!H123)</f>
      </c>
      <c r="H102" s="608">
        <f>IF('基本情報入力シート'!I123="","",'基本情報入力シート'!I123)</f>
      </c>
      <c r="I102" s="608">
        <f>IF('基本情報入力シート'!J123="","",'基本情報入力シート'!J123)</f>
      </c>
      <c r="J102" s="608">
        <f>IF('基本情報入力シート'!K123="","",'基本情報入力シート'!K123)</f>
      </c>
      <c r="K102" s="609">
        <f>IF('基本情報入力シート'!L123="","",'基本情報入力シート'!L123)</f>
      </c>
      <c r="L102" s="610">
        <f>IF('基本情報入力シート'!M123="","",'基本情報入力シート'!M123)</f>
      </c>
      <c r="M102" s="610">
        <f>IF('基本情報入力シート'!R123="","",'基本情報入力シート'!R123)</f>
      </c>
      <c r="N102" s="610">
        <f>IF('基本情報入力シート'!W123="","",'基本情報入力シート'!W123)</f>
      </c>
      <c r="O102" s="605">
        <f>IF('基本情報入力シート'!X123="","",'基本情報入力シート'!X123)</f>
      </c>
      <c r="P102" s="611">
        <f>IF('基本情報入力シート'!Y123="","",'基本情報入力シート'!Y123)</f>
      </c>
      <c r="Q102" s="612">
        <f>IF('基本情報入力シート'!Z123="","",'基本情報入力シート'!Z123)</f>
      </c>
      <c r="R102" s="639">
        <f>IF('基本情報入力シート'!AA123="","",'基本情報入力シート'!AA123)</f>
      </c>
      <c r="S102" s="640"/>
      <c r="T102" s="641"/>
      <c r="U102" s="642">
        <f>IF(P102="","",VLOOKUP(P102,'数式用'!$A$5:$I$28,MATCH(T102,'数式用'!$H$4:$I$4,0)+7,0))</f>
      </c>
      <c r="V102" s="643"/>
      <c r="W102" s="159" t="s">
        <v>277</v>
      </c>
      <c r="X102" s="644"/>
      <c r="Y102" s="156" t="s">
        <v>278</v>
      </c>
      <c r="Z102" s="644"/>
      <c r="AA102" s="370" t="s">
        <v>279</v>
      </c>
      <c r="AB102" s="644"/>
      <c r="AC102" s="156" t="s">
        <v>278</v>
      </c>
      <c r="AD102" s="644"/>
      <c r="AE102" s="156" t="s">
        <v>280</v>
      </c>
      <c r="AF102" s="619" t="s">
        <v>281</v>
      </c>
      <c r="AG102" s="620">
        <f t="shared" si="9"/>
      </c>
      <c r="AH102" s="621" t="s">
        <v>282</v>
      </c>
      <c r="AI102" s="622">
        <f t="shared" si="8"/>
      </c>
      <c r="AK102" s="168" t="str">
        <f t="shared" si="10"/>
        <v>○</v>
      </c>
      <c r="AL102" s="169">
        <f t="shared" si="11"/>
      </c>
      <c r="AM102" s="170"/>
      <c r="AN102" s="170"/>
      <c r="AO102" s="170"/>
      <c r="AP102" s="170"/>
      <c r="AQ102" s="170"/>
      <c r="AR102" s="170"/>
      <c r="AS102" s="170"/>
      <c r="AT102" s="170"/>
      <c r="AU102" s="645"/>
    </row>
    <row r="103" spans="1:47" ht="33" customHeight="1" thickBot="1">
      <c r="A103" s="605">
        <f t="shared" si="3"/>
        <v>92</v>
      </c>
      <c r="B103" s="606">
        <f>IF('基本情報入力シート'!C124="","",'基本情報入力シート'!C124)</f>
      </c>
      <c r="C103" s="607">
        <f>IF('基本情報入力シート'!D124="","",'基本情報入力シート'!D124)</f>
      </c>
      <c r="D103" s="608">
        <f>IF('基本情報入力シート'!E124="","",'基本情報入力シート'!E124)</f>
      </c>
      <c r="E103" s="608">
        <f>IF('基本情報入力シート'!F124="","",'基本情報入力シート'!F124)</f>
      </c>
      <c r="F103" s="608">
        <f>IF('基本情報入力シート'!G124="","",'基本情報入力シート'!G124)</f>
      </c>
      <c r="G103" s="608">
        <f>IF('基本情報入力シート'!H124="","",'基本情報入力シート'!H124)</f>
      </c>
      <c r="H103" s="608">
        <f>IF('基本情報入力シート'!I124="","",'基本情報入力シート'!I124)</f>
      </c>
      <c r="I103" s="608">
        <f>IF('基本情報入力シート'!J124="","",'基本情報入力シート'!J124)</f>
      </c>
      <c r="J103" s="608">
        <f>IF('基本情報入力シート'!K124="","",'基本情報入力シート'!K124)</f>
      </c>
      <c r="K103" s="609">
        <f>IF('基本情報入力シート'!L124="","",'基本情報入力シート'!L124)</f>
      </c>
      <c r="L103" s="610">
        <f>IF('基本情報入力シート'!M124="","",'基本情報入力シート'!M124)</f>
      </c>
      <c r="M103" s="610">
        <f>IF('基本情報入力シート'!R124="","",'基本情報入力シート'!R124)</f>
      </c>
      <c r="N103" s="610">
        <f>IF('基本情報入力シート'!W124="","",'基本情報入力シート'!W124)</f>
      </c>
      <c r="O103" s="605">
        <f>IF('基本情報入力シート'!X124="","",'基本情報入力シート'!X124)</f>
      </c>
      <c r="P103" s="611">
        <f>IF('基本情報入力シート'!Y124="","",'基本情報入力シート'!Y124)</f>
      </c>
      <c r="Q103" s="612">
        <f>IF('基本情報入力シート'!Z124="","",'基本情報入力シート'!Z124)</f>
      </c>
      <c r="R103" s="639">
        <f>IF('基本情報入力シート'!AA124="","",'基本情報入力シート'!AA124)</f>
      </c>
      <c r="S103" s="640"/>
      <c r="T103" s="641"/>
      <c r="U103" s="642">
        <f>IF(P103="","",VLOOKUP(P103,'数式用'!$A$5:$I$28,MATCH(T103,'数式用'!$H$4:$I$4,0)+7,0))</f>
      </c>
      <c r="V103" s="643"/>
      <c r="W103" s="159" t="s">
        <v>277</v>
      </c>
      <c r="X103" s="644"/>
      <c r="Y103" s="156" t="s">
        <v>278</v>
      </c>
      <c r="Z103" s="644"/>
      <c r="AA103" s="370" t="s">
        <v>279</v>
      </c>
      <c r="AB103" s="644"/>
      <c r="AC103" s="156" t="s">
        <v>278</v>
      </c>
      <c r="AD103" s="644"/>
      <c r="AE103" s="156" t="s">
        <v>280</v>
      </c>
      <c r="AF103" s="619" t="s">
        <v>281</v>
      </c>
      <c r="AG103" s="620">
        <f t="shared" si="9"/>
      </c>
      <c r="AH103" s="621" t="s">
        <v>282</v>
      </c>
      <c r="AI103" s="622">
        <f t="shared" si="8"/>
      </c>
      <c r="AK103" s="168" t="str">
        <f t="shared" si="10"/>
        <v>○</v>
      </c>
      <c r="AL103" s="169">
        <f t="shared" si="11"/>
      </c>
      <c r="AM103" s="170"/>
      <c r="AN103" s="170"/>
      <c r="AO103" s="170"/>
      <c r="AP103" s="170"/>
      <c r="AQ103" s="170"/>
      <c r="AR103" s="170"/>
      <c r="AS103" s="170"/>
      <c r="AT103" s="170"/>
      <c r="AU103" s="645"/>
    </row>
    <row r="104" spans="1:47" ht="33" customHeight="1" thickBot="1">
      <c r="A104" s="605">
        <f t="shared" si="3"/>
        <v>93</v>
      </c>
      <c r="B104" s="606">
        <f>IF('基本情報入力シート'!C125="","",'基本情報入力シート'!C125)</f>
      </c>
      <c r="C104" s="607">
        <f>IF('基本情報入力シート'!D125="","",'基本情報入力シート'!D125)</f>
      </c>
      <c r="D104" s="608">
        <f>IF('基本情報入力シート'!E125="","",'基本情報入力シート'!E125)</f>
      </c>
      <c r="E104" s="608">
        <f>IF('基本情報入力シート'!F125="","",'基本情報入力シート'!F125)</f>
      </c>
      <c r="F104" s="608">
        <f>IF('基本情報入力シート'!G125="","",'基本情報入力シート'!G125)</f>
      </c>
      <c r="G104" s="608">
        <f>IF('基本情報入力シート'!H125="","",'基本情報入力シート'!H125)</f>
      </c>
      <c r="H104" s="608">
        <f>IF('基本情報入力シート'!I125="","",'基本情報入力シート'!I125)</f>
      </c>
      <c r="I104" s="608">
        <f>IF('基本情報入力シート'!J125="","",'基本情報入力シート'!J125)</f>
      </c>
      <c r="J104" s="608">
        <f>IF('基本情報入力シート'!K125="","",'基本情報入力シート'!K125)</f>
      </c>
      <c r="K104" s="609">
        <f>IF('基本情報入力シート'!L125="","",'基本情報入力シート'!L125)</f>
      </c>
      <c r="L104" s="610">
        <f>IF('基本情報入力シート'!M125="","",'基本情報入力シート'!M125)</f>
      </c>
      <c r="M104" s="610">
        <f>IF('基本情報入力シート'!R125="","",'基本情報入力シート'!R125)</f>
      </c>
      <c r="N104" s="610">
        <f>IF('基本情報入力シート'!W125="","",'基本情報入力シート'!W125)</f>
      </c>
      <c r="O104" s="605">
        <f>IF('基本情報入力シート'!X125="","",'基本情報入力シート'!X125)</f>
      </c>
      <c r="P104" s="611">
        <f>IF('基本情報入力シート'!Y125="","",'基本情報入力シート'!Y125)</f>
      </c>
      <c r="Q104" s="612">
        <f>IF('基本情報入力シート'!Z125="","",'基本情報入力シート'!Z125)</f>
      </c>
      <c r="R104" s="639">
        <f>IF('基本情報入力シート'!AA125="","",'基本情報入力シート'!AA125)</f>
      </c>
      <c r="S104" s="640"/>
      <c r="T104" s="641"/>
      <c r="U104" s="642">
        <f>IF(P104="","",VLOOKUP(P104,'数式用'!$A$5:$I$28,MATCH(T104,'数式用'!$H$4:$I$4,0)+7,0))</f>
      </c>
      <c r="V104" s="643"/>
      <c r="W104" s="159" t="s">
        <v>277</v>
      </c>
      <c r="X104" s="644"/>
      <c r="Y104" s="156" t="s">
        <v>278</v>
      </c>
      <c r="Z104" s="644"/>
      <c r="AA104" s="370" t="s">
        <v>279</v>
      </c>
      <c r="AB104" s="644"/>
      <c r="AC104" s="156" t="s">
        <v>278</v>
      </c>
      <c r="AD104" s="644"/>
      <c r="AE104" s="156" t="s">
        <v>280</v>
      </c>
      <c r="AF104" s="619" t="s">
        <v>281</v>
      </c>
      <c r="AG104" s="620">
        <f t="shared" si="9"/>
      </c>
      <c r="AH104" s="621" t="s">
        <v>282</v>
      </c>
      <c r="AI104" s="622">
        <f t="shared" si="8"/>
      </c>
      <c r="AK104" s="168" t="str">
        <f t="shared" si="10"/>
        <v>○</v>
      </c>
      <c r="AL104" s="169">
        <f t="shared" si="11"/>
      </c>
      <c r="AM104" s="170"/>
      <c r="AN104" s="170"/>
      <c r="AO104" s="170"/>
      <c r="AP104" s="170"/>
      <c r="AQ104" s="170"/>
      <c r="AR104" s="170"/>
      <c r="AS104" s="170"/>
      <c r="AT104" s="170"/>
      <c r="AU104" s="645"/>
    </row>
    <row r="105" spans="1:47" ht="33" customHeight="1" thickBot="1">
      <c r="A105" s="605">
        <f t="shared" si="3"/>
        <v>94</v>
      </c>
      <c r="B105" s="606">
        <f>IF('基本情報入力シート'!C126="","",'基本情報入力シート'!C126)</f>
      </c>
      <c r="C105" s="607">
        <f>IF('基本情報入力シート'!D126="","",'基本情報入力シート'!D126)</f>
      </c>
      <c r="D105" s="608">
        <f>IF('基本情報入力シート'!E126="","",'基本情報入力シート'!E126)</f>
      </c>
      <c r="E105" s="608">
        <f>IF('基本情報入力シート'!F126="","",'基本情報入力シート'!F126)</f>
      </c>
      <c r="F105" s="608">
        <f>IF('基本情報入力シート'!G126="","",'基本情報入力シート'!G126)</f>
      </c>
      <c r="G105" s="608">
        <f>IF('基本情報入力シート'!H126="","",'基本情報入力シート'!H126)</f>
      </c>
      <c r="H105" s="608">
        <f>IF('基本情報入力シート'!I126="","",'基本情報入力シート'!I126)</f>
      </c>
      <c r="I105" s="608">
        <f>IF('基本情報入力シート'!J126="","",'基本情報入力シート'!J126)</f>
      </c>
      <c r="J105" s="608">
        <f>IF('基本情報入力シート'!K126="","",'基本情報入力シート'!K126)</f>
      </c>
      <c r="K105" s="609">
        <f>IF('基本情報入力シート'!L126="","",'基本情報入力シート'!L126)</f>
      </c>
      <c r="L105" s="610">
        <f>IF('基本情報入力シート'!M126="","",'基本情報入力シート'!M126)</f>
      </c>
      <c r="M105" s="610">
        <f>IF('基本情報入力シート'!R126="","",'基本情報入力シート'!R126)</f>
      </c>
      <c r="N105" s="610">
        <f>IF('基本情報入力シート'!W126="","",'基本情報入力シート'!W126)</f>
      </c>
      <c r="O105" s="605">
        <f>IF('基本情報入力シート'!X126="","",'基本情報入力シート'!X126)</f>
      </c>
      <c r="P105" s="611">
        <f>IF('基本情報入力シート'!Y126="","",'基本情報入力シート'!Y126)</f>
      </c>
      <c r="Q105" s="612">
        <f>IF('基本情報入力シート'!Z126="","",'基本情報入力シート'!Z126)</f>
      </c>
      <c r="R105" s="639">
        <f>IF('基本情報入力シート'!AA126="","",'基本情報入力シート'!AA126)</f>
      </c>
      <c r="S105" s="640"/>
      <c r="T105" s="641"/>
      <c r="U105" s="642">
        <f>IF(P105="","",VLOOKUP(P105,'数式用'!$A$5:$I$28,MATCH(T105,'数式用'!$H$4:$I$4,0)+7,0))</f>
      </c>
      <c r="V105" s="643"/>
      <c r="W105" s="159" t="s">
        <v>277</v>
      </c>
      <c r="X105" s="644"/>
      <c r="Y105" s="156" t="s">
        <v>278</v>
      </c>
      <c r="Z105" s="644"/>
      <c r="AA105" s="370" t="s">
        <v>279</v>
      </c>
      <c r="AB105" s="644"/>
      <c r="AC105" s="156" t="s">
        <v>278</v>
      </c>
      <c r="AD105" s="644"/>
      <c r="AE105" s="156" t="s">
        <v>280</v>
      </c>
      <c r="AF105" s="619" t="s">
        <v>281</v>
      </c>
      <c r="AG105" s="620">
        <f t="shared" si="9"/>
      </c>
      <c r="AH105" s="621" t="s">
        <v>282</v>
      </c>
      <c r="AI105" s="622">
        <f t="shared" si="8"/>
      </c>
      <c r="AK105" s="168" t="str">
        <f t="shared" si="10"/>
        <v>○</v>
      </c>
      <c r="AL105" s="169">
        <f t="shared" si="11"/>
      </c>
      <c r="AM105" s="170"/>
      <c r="AN105" s="170"/>
      <c r="AO105" s="170"/>
      <c r="AP105" s="170"/>
      <c r="AQ105" s="170"/>
      <c r="AR105" s="170"/>
      <c r="AS105" s="170"/>
      <c r="AT105" s="170"/>
      <c r="AU105" s="645"/>
    </row>
    <row r="106" spans="1:47" ht="33" customHeight="1" thickBot="1">
      <c r="A106" s="605">
        <f t="shared" si="3"/>
        <v>95</v>
      </c>
      <c r="B106" s="606">
        <f>IF('基本情報入力シート'!C127="","",'基本情報入力シート'!C127)</f>
      </c>
      <c r="C106" s="607">
        <f>IF('基本情報入力シート'!D127="","",'基本情報入力シート'!D127)</f>
      </c>
      <c r="D106" s="608">
        <f>IF('基本情報入力シート'!E127="","",'基本情報入力シート'!E127)</f>
      </c>
      <c r="E106" s="608">
        <f>IF('基本情報入力シート'!F127="","",'基本情報入力シート'!F127)</f>
      </c>
      <c r="F106" s="608">
        <f>IF('基本情報入力シート'!G127="","",'基本情報入力シート'!G127)</f>
      </c>
      <c r="G106" s="608">
        <f>IF('基本情報入力シート'!H127="","",'基本情報入力シート'!H127)</f>
      </c>
      <c r="H106" s="608">
        <f>IF('基本情報入力シート'!I127="","",'基本情報入力シート'!I127)</f>
      </c>
      <c r="I106" s="608">
        <f>IF('基本情報入力シート'!J127="","",'基本情報入力シート'!J127)</f>
      </c>
      <c r="J106" s="608">
        <f>IF('基本情報入力シート'!K127="","",'基本情報入力シート'!K127)</f>
      </c>
      <c r="K106" s="609">
        <f>IF('基本情報入力シート'!L127="","",'基本情報入力シート'!L127)</f>
      </c>
      <c r="L106" s="610">
        <f>IF('基本情報入力シート'!M127="","",'基本情報入力シート'!M127)</f>
      </c>
      <c r="M106" s="610">
        <f>IF('基本情報入力シート'!R127="","",'基本情報入力シート'!R127)</f>
      </c>
      <c r="N106" s="610">
        <f>IF('基本情報入力シート'!W127="","",'基本情報入力シート'!W127)</f>
      </c>
      <c r="O106" s="605">
        <f>IF('基本情報入力シート'!X127="","",'基本情報入力シート'!X127)</f>
      </c>
      <c r="P106" s="611">
        <f>IF('基本情報入力シート'!Y127="","",'基本情報入力シート'!Y127)</f>
      </c>
      <c r="Q106" s="612">
        <f>IF('基本情報入力シート'!Z127="","",'基本情報入力シート'!Z127)</f>
      </c>
      <c r="R106" s="639">
        <f>IF('基本情報入力シート'!AA127="","",'基本情報入力シート'!AA127)</f>
      </c>
      <c r="S106" s="640"/>
      <c r="T106" s="641"/>
      <c r="U106" s="642">
        <f>IF(P106="","",VLOOKUP(P106,'数式用'!$A$5:$I$28,MATCH(T106,'数式用'!$H$4:$I$4,0)+7,0))</f>
      </c>
      <c r="V106" s="643"/>
      <c r="W106" s="159" t="s">
        <v>277</v>
      </c>
      <c r="X106" s="644"/>
      <c r="Y106" s="156" t="s">
        <v>278</v>
      </c>
      <c r="Z106" s="644"/>
      <c r="AA106" s="370" t="s">
        <v>279</v>
      </c>
      <c r="AB106" s="644"/>
      <c r="AC106" s="156" t="s">
        <v>278</v>
      </c>
      <c r="AD106" s="644"/>
      <c r="AE106" s="156" t="s">
        <v>280</v>
      </c>
      <c r="AF106" s="619" t="s">
        <v>281</v>
      </c>
      <c r="AG106" s="620">
        <f t="shared" si="9"/>
      </c>
      <c r="AH106" s="621" t="s">
        <v>282</v>
      </c>
      <c r="AI106" s="622">
        <f t="shared" si="8"/>
      </c>
      <c r="AK106" s="168" t="str">
        <f t="shared" si="10"/>
        <v>○</v>
      </c>
      <c r="AL106" s="169">
        <f t="shared" si="11"/>
      </c>
      <c r="AM106" s="170"/>
      <c r="AN106" s="170"/>
      <c r="AO106" s="170"/>
      <c r="AP106" s="170"/>
      <c r="AQ106" s="170"/>
      <c r="AR106" s="170"/>
      <c r="AS106" s="170"/>
      <c r="AT106" s="170"/>
      <c r="AU106" s="645"/>
    </row>
    <row r="107" spans="1:47" ht="33" customHeight="1" thickBot="1">
      <c r="A107" s="605">
        <f t="shared" si="3"/>
        <v>96</v>
      </c>
      <c r="B107" s="606">
        <f>IF('基本情報入力シート'!C128="","",'基本情報入力シート'!C128)</f>
      </c>
      <c r="C107" s="607">
        <f>IF('基本情報入力シート'!D128="","",'基本情報入力シート'!D128)</f>
      </c>
      <c r="D107" s="608">
        <f>IF('基本情報入力シート'!E128="","",'基本情報入力シート'!E128)</f>
      </c>
      <c r="E107" s="608">
        <f>IF('基本情報入力シート'!F128="","",'基本情報入力シート'!F128)</f>
      </c>
      <c r="F107" s="608">
        <f>IF('基本情報入力シート'!G128="","",'基本情報入力シート'!G128)</f>
      </c>
      <c r="G107" s="608">
        <f>IF('基本情報入力シート'!H128="","",'基本情報入力シート'!H128)</f>
      </c>
      <c r="H107" s="608">
        <f>IF('基本情報入力シート'!I128="","",'基本情報入力シート'!I128)</f>
      </c>
      <c r="I107" s="608">
        <f>IF('基本情報入力シート'!J128="","",'基本情報入力シート'!J128)</f>
      </c>
      <c r="J107" s="608">
        <f>IF('基本情報入力シート'!K128="","",'基本情報入力シート'!K128)</f>
      </c>
      <c r="K107" s="609">
        <f>IF('基本情報入力シート'!L128="","",'基本情報入力シート'!L128)</f>
      </c>
      <c r="L107" s="610">
        <f>IF('基本情報入力シート'!M128="","",'基本情報入力シート'!M128)</f>
      </c>
      <c r="M107" s="610">
        <f>IF('基本情報入力シート'!R128="","",'基本情報入力シート'!R128)</f>
      </c>
      <c r="N107" s="610">
        <f>IF('基本情報入力シート'!W128="","",'基本情報入力シート'!W128)</f>
      </c>
      <c r="O107" s="605">
        <f>IF('基本情報入力シート'!X128="","",'基本情報入力シート'!X128)</f>
      </c>
      <c r="P107" s="611">
        <f>IF('基本情報入力シート'!Y128="","",'基本情報入力シート'!Y128)</f>
      </c>
      <c r="Q107" s="612">
        <f>IF('基本情報入力シート'!Z128="","",'基本情報入力シート'!Z128)</f>
      </c>
      <c r="R107" s="639">
        <f>IF('基本情報入力シート'!AA128="","",'基本情報入力シート'!AA128)</f>
      </c>
      <c r="S107" s="640"/>
      <c r="T107" s="641"/>
      <c r="U107" s="642">
        <f>IF(P107="","",VLOOKUP(P107,'数式用'!$A$5:$I$28,MATCH(T107,'数式用'!$H$4:$I$4,0)+7,0))</f>
      </c>
      <c r="V107" s="643"/>
      <c r="W107" s="159" t="s">
        <v>277</v>
      </c>
      <c r="X107" s="644"/>
      <c r="Y107" s="156" t="s">
        <v>278</v>
      </c>
      <c r="Z107" s="644"/>
      <c r="AA107" s="370" t="s">
        <v>279</v>
      </c>
      <c r="AB107" s="644"/>
      <c r="AC107" s="156" t="s">
        <v>278</v>
      </c>
      <c r="AD107" s="644"/>
      <c r="AE107" s="156" t="s">
        <v>280</v>
      </c>
      <c r="AF107" s="619" t="s">
        <v>281</v>
      </c>
      <c r="AG107" s="620">
        <f t="shared" si="9"/>
      </c>
      <c r="AH107" s="621" t="s">
        <v>282</v>
      </c>
      <c r="AI107" s="622">
        <f t="shared" si="8"/>
      </c>
      <c r="AK107" s="168" t="str">
        <f t="shared" si="10"/>
        <v>○</v>
      </c>
      <c r="AL107" s="169">
        <f t="shared" si="11"/>
      </c>
      <c r="AM107" s="170"/>
      <c r="AN107" s="170"/>
      <c r="AO107" s="170"/>
      <c r="AP107" s="170"/>
      <c r="AQ107" s="170"/>
      <c r="AR107" s="170"/>
      <c r="AS107" s="170"/>
      <c r="AT107" s="170"/>
      <c r="AU107" s="645"/>
    </row>
    <row r="108" spans="1:47" ht="33" customHeight="1" thickBot="1">
      <c r="A108" s="605">
        <f t="shared" si="3"/>
        <v>97</v>
      </c>
      <c r="B108" s="606">
        <f>IF('基本情報入力シート'!C129="","",'基本情報入力シート'!C129)</f>
      </c>
      <c r="C108" s="607">
        <f>IF('基本情報入力シート'!D129="","",'基本情報入力シート'!D129)</f>
      </c>
      <c r="D108" s="608">
        <f>IF('基本情報入力シート'!E129="","",'基本情報入力シート'!E129)</f>
      </c>
      <c r="E108" s="608">
        <f>IF('基本情報入力シート'!F129="","",'基本情報入力シート'!F129)</f>
      </c>
      <c r="F108" s="608">
        <f>IF('基本情報入力シート'!G129="","",'基本情報入力シート'!G129)</f>
      </c>
      <c r="G108" s="608">
        <f>IF('基本情報入力シート'!H129="","",'基本情報入力シート'!H129)</f>
      </c>
      <c r="H108" s="608">
        <f>IF('基本情報入力シート'!I129="","",'基本情報入力シート'!I129)</f>
      </c>
      <c r="I108" s="608">
        <f>IF('基本情報入力シート'!J129="","",'基本情報入力シート'!J129)</f>
      </c>
      <c r="J108" s="608">
        <f>IF('基本情報入力シート'!K129="","",'基本情報入力シート'!K129)</f>
      </c>
      <c r="K108" s="609">
        <f>IF('基本情報入力シート'!L129="","",'基本情報入力シート'!L129)</f>
      </c>
      <c r="L108" s="610">
        <f>IF('基本情報入力シート'!M129="","",'基本情報入力シート'!M129)</f>
      </c>
      <c r="M108" s="610">
        <f>IF('基本情報入力シート'!R129="","",'基本情報入力シート'!R129)</f>
      </c>
      <c r="N108" s="610">
        <f>IF('基本情報入力シート'!W129="","",'基本情報入力シート'!W129)</f>
      </c>
      <c r="O108" s="605">
        <f>IF('基本情報入力シート'!X129="","",'基本情報入力シート'!X129)</f>
      </c>
      <c r="P108" s="611">
        <f>IF('基本情報入力シート'!Y129="","",'基本情報入力シート'!Y129)</f>
      </c>
      <c r="Q108" s="612">
        <f>IF('基本情報入力シート'!Z129="","",'基本情報入力シート'!Z129)</f>
      </c>
      <c r="R108" s="639">
        <f>IF('基本情報入力シート'!AA129="","",'基本情報入力シート'!AA129)</f>
      </c>
      <c r="S108" s="640"/>
      <c r="T108" s="641"/>
      <c r="U108" s="642">
        <f>IF(P108="","",VLOOKUP(P108,'数式用'!$A$5:$I$28,MATCH(T108,'数式用'!$H$4:$I$4,0)+7,0))</f>
      </c>
      <c r="V108" s="643"/>
      <c r="W108" s="159" t="s">
        <v>277</v>
      </c>
      <c r="X108" s="644"/>
      <c r="Y108" s="156" t="s">
        <v>278</v>
      </c>
      <c r="Z108" s="644"/>
      <c r="AA108" s="370" t="s">
        <v>279</v>
      </c>
      <c r="AB108" s="644"/>
      <c r="AC108" s="156" t="s">
        <v>278</v>
      </c>
      <c r="AD108" s="644"/>
      <c r="AE108" s="156" t="s">
        <v>280</v>
      </c>
      <c r="AF108" s="619" t="s">
        <v>281</v>
      </c>
      <c r="AG108" s="620">
        <f t="shared" si="9"/>
      </c>
      <c r="AH108" s="621" t="s">
        <v>282</v>
      </c>
      <c r="AI108" s="622">
        <f t="shared" si="8"/>
      </c>
      <c r="AK108" s="168" t="str">
        <f t="shared" si="10"/>
        <v>○</v>
      </c>
      <c r="AL108" s="169">
        <f t="shared" si="11"/>
      </c>
      <c r="AM108" s="170"/>
      <c r="AN108" s="170"/>
      <c r="AO108" s="170"/>
      <c r="AP108" s="170"/>
      <c r="AQ108" s="170"/>
      <c r="AR108" s="170"/>
      <c r="AS108" s="170"/>
      <c r="AT108" s="170"/>
      <c r="AU108" s="645"/>
    </row>
    <row r="109" spans="1:47" ht="33" customHeight="1" thickBot="1">
      <c r="A109" s="605">
        <f t="shared" si="3"/>
        <v>98</v>
      </c>
      <c r="B109" s="606">
        <f>IF('基本情報入力シート'!C130="","",'基本情報入力シート'!C130)</f>
      </c>
      <c r="C109" s="607">
        <f>IF('基本情報入力シート'!D130="","",'基本情報入力シート'!D130)</f>
      </c>
      <c r="D109" s="608">
        <f>IF('基本情報入力シート'!E130="","",'基本情報入力シート'!E130)</f>
      </c>
      <c r="E109" s="608">
        <f>IF('基本情報入力シート'!F130="","",'基本情報入力シート'!F130)</f>
      </c>
      <c r="F109" s="608">
        <f>IF('基本情報入力シート'!G130="","",'基本情報入力シート'!G130)</f>
      </c>
      <c r="G109" s="608">
        <f>IF('基本情報入力シート'!H130="","",'基本情報入力シート'!H130)</f>
      </c>
      <c r="H109" s="608">
        <f>IF('基本情報入力シート'!I130="","",'基本情報入力シート'!I130)</f>
      </c>
      <c r="I109" s="608">
        <f>IF('基本情報入力シート'!J130="","",'基本情報入力シート'!J130)</f>
      </c>
      <c r="J109" s="608">
        <f>IF('基本情報入力シート'!K130="","",'基本情報入力シート'!K130)</f>
      </c>
      <c r="K109" s="609">
        <f>IF('基本情報入力シート'!L130="","",'基本情報入力シート'!L130)</f>
      </c>
      <c r="L109" s="610">
        <f>IF('基本情報入力シート'!M130="","",'基本情報入力シート'!M130)</f>
      </c>
      <c r="M109" s="610">
        <f>IF('基本情報入力シート'!R130="","",'基本情報入力シート'!R130)</f>
      </c>
      <c r="N109" s="610">
        <f>IF('基本情報入力シート'!W130="","",'基本情報入力シート'!W130)</f>
      </c>
      <c r="O109" s="605">
        <f>IF('基本情報入力シート'!X130="","",'基本情報入力シート'!X130)</f>
      </c>
      <c r="P109" s="611">
        <f>IF('基本情報入力シート'!Y130="","",'基本情報入力シート'!Y130)</f>
      </c>
      <c r="Q109" s="612">
        <f>IF('基本情報入力シート'!Z130="","",'基本情報入力シート'!Z130)</f>
      </c>
      <c r="R109" s="639">
        <f>IF('基本情報入力シート'!AA130="","",'基本情報入力シート'!AA130)</f>
      </c>
      <c r="S109" s="640"/>
      <c r="T109" s="641"/>
      <c r="U109" s="642">
        <f>IF(P109="","",VLOOKUP(P109,'数式用'!$A$5:$I$28,MATCH(T109,'数式用'!$H$4:$I$4,0)+7,0))</f>
      </c>
      <c r="V109" s="643"/>
      <c r="W109" s="159" t="s">
        <v>277</v>
      </c>
      <c r="X109" s="644"/>
      <c r="Y109" s="156" t="s">
        <v>278</v>
      </c>
      <c r="Z109" s="644"/>
      <c r="AA109" s="370" t="s">
        <v>279</v>
      </c>
      <c r="AB109" s="644"/>
      <c r="AC109" s="156" t="s">
        <v>278</v>
      </c>
      <c r="AD109" s="644"/>
      <c r="AE109" s="156" t="s">
        <v>280</v>
      </c>
      <c r="AF109" s="619" t="s">
        <v>281</v>
      </c>
      <c r="AG109" s="620">
        <f t="shared" si="9"/>
      </c>
      <c r="AH109" s="621" t="s">
        <v>282</v>
      </c>
      <c r="AI109" s="622">
        <f t="shared" si="8"/>
      </c>
      <c r="AK109" s="168" t="str">
        <f t="shared" si="10"/>
        <v>○</v>
      </c>
      <c r="AL109" s="169">
        <f t="shared" si="11"/>
      </c>
      <c r="AM109" s="170"/>
      <c r="AN109" s="170"/>
      <c r="AO109" s="170"/>
      <c r="AP109" s="170"/>
      <c r="AQ109" s="170"/>
      <c r="AR109" s="170"/>
      <c r="AS109" s="170"/>
      <c r="AT109" s="170"/>
      <c r="AU109" s="645"/>
    </row>
    <row r="110" spans="1:47" ht="33" customHeight="1" thickBot="1">
      <c r="A110" s="605">
        <f t="shared" si="3"/>
        <v>99</v>
      </c>
      <c r="B110" s="606">
        <f>IF('基本情報入力シート'!C131="","",'基本情報入力シート'!C131)</f>
      </c>
      <c r="C110" s="607">
        <f>IF('基本情報入力シート'!D131="","",'基本情報入力シート'!D131)</f>
      </c>
      <c r="D110" s="608">
        <f>IF('基本情報入力シート'!E131="","",'基本情報入力シート'!E131)</f>
      </c>
      <c r="E110" s="608">
        <f>IF('基本情報入力シート'!F131="","",'基本情報入力シート'!F131)</f>
      </c>
      <c r="F110" s="608">
        <f>IF('基本情報入力シート'!G131="","",'基本情報入力シート'!G131)</f>
      </c>
      <c r="G110" s="608">
        <f>IF('基本情報入力シート'!H131="","",'基本情報入力シート'!H131)</f>
      </c>
      <c r="H110" s="608">
        <f>IF('基本情報入力シート'!I131="","",'基本情報入力シート'!I131)</f>
      </c>
      <c r="I110" s="608">
        <f>IF('基本情報入力シート'!J131="","",'基本情報入力シート'!J131)</f>
      </c>
      <c r="J110" s="608">
        <f>IF('基本情報入力シート'!K131="","",'基本情報入力シート'!K131)</f>
      </c>
      <c r="K110" s="609">
        <f>IF('基本情報入力シート'!L131="","",'基本情報入力シート'!L131)</f>
      </c>
      <c r="L110" s="610">
        <f>IF('基本情報入力シート'!M131="","",'基本情報入力シート'!M131)</f>
      </c>
      <c r="M110" s="610">
        <f>IF('基本情報入力シート'!R131="","",'基本情報入力シート'!R131)</f>
      </c>
      <c r="N110" s="610">
        <f>IF('基本情報入力シート'!W131="","",'基本情報入力シート'!W131)</f>
      </c>
      <c r="O110" s="605">
        <f>IF('基本情報入力シート'!X131="","",'基本情報入力シート'!X131)</f>
      </c>
      <c r="P110" s="611">
        <f>IF('基本情報入力シート'!Y131="","",'基本情報入力シート'!Y131)</f>
      </c>
      <c r="Q110" s="612">
        <f>IF('基本情報入力シート'!Z131="","",'基本情報入力シート'!Z131)</f>
      </c>
      <c r="R110" s="639">
        <f>IF('基本情報入力シート'!AA131="","",'基本情報入力シート'!AA131)</f>
      </c>
      <c r="S110" s="640"/>
      <c r="T110" s="641"/>
      <c r="U110" s="642">
        <f>IF(P110="","",VLOOKUP(P110,'数式用'!$A$5:$I$28,MATCH(T110,'数式用'!$H$4:$I$4,0)+7,0))</f>
      </c>
      <c r="V110" s="643"/>
      <c r="W110" s="159" t="s">
        <v>277</v>
      </c>
      <c r="X110" s="644"/>
      <c r="Y110" s="156" t="s">
        <v>278</v>
      </c>
      <c r="Z110" s="644"/>
      <c r="AA110" s="370" t="s">
        <v>279</v>
      </c>
      <c r="AB110" s="644"/>
      <c r="AC110" s="156" t="s">
        <v>278</v>
      </c>
      <c r="AD110" s="644"/>
      <c r="AE110" s="156" t="s">
        <v>280</v>
      </c>
      <c r="AF110" s="619" t="s">
        <v>281</v>
      </c>
      <c r="AG110" s="620">
        <f t="shared" si="9"/>
      </c>
      <c r="AH110" s="621" t="s">
        <v>282</v>
      </c>
      <c r="AI110" s="622">
        <f t="shared" si="8"/>
      </c>
      <c r="AK110" s="168" t="str">
        <f t="shared" si="10"/>
        <v>○</v>
      </c>
      <c r="AL110" s="169">
        <f t="shared" si="11"/>
      </c>
      <c r="AM110" s="170"/>
      <c r="AN110" s="170"/>
      <c r="AO110" s="170"/>
      <c r="AP110" s="170"/>
      <c r="AQ110" s="170"/>
      <c r="AR110" s="170"/>
      <c r="AS110" s="170"/>
      <c r="AT110" s="170"/>
      <c r="AU110" s="645"/>
    </row>
    <row r="111" spans="1:47" ht="33" customHeight="1" thickBot="1">
      <c r="A111" s="605">
        <f t="shared" si="3"/>
        <v>100</v>
      </c>
      <c r="B111" s="606">
        <f>IF('基本情報入力シート'!C132="","",'基本情報入力シート'!C132)</f>
      </c>
      <c r="C111" s="607">
        <f>IF('基本情報入力シート'!D132="","",'基本情報入力シート'!D132)</f>
      </c>
      <c r="D111" s="608">
        <f>IF('基本情報入力シート'!E132="","",'基本情報入力シート'!E132)</f>
      </c>
      <c r="E111" s="608">
        <f>IF('基本情報入力シート'!F132="","",'基本情報入力シート'!F132)</f>
      </c>
      <c r="F111" s="608">
        <f>IF('基本情報入力シート'!G132="","",'基本情報入力シート'!G132)</f>
      </c>
      <c r="G111" s="608">
        <f>IF('基本情報入力シート'!H132="","",'基本情報入力シート'!H132)</f>
      </c>
      <c r="H111" s="608">
        <f>IF('基本情報入力シート'!I132="","",'基本情報入力シート'!I132)</f>
      </c>
      <c r="I111" s="608">
        <f>IF('基本情報入力シート'!J132="","",'基本情報入力シート'!J132)</f>
      </c>
      <c r="J111" s="608">
        <f>IF('基本情報入力シート'!K132="","",'基本情報入力シート'!K132)</f>
      </c>
      <c r="K111" s="609">
        <f>IF('基本情報入力シート'!L132="","",'基本情報入力シート'!L132)</f>
      </c>
      <c r="L111" s="610">
        <f>IF('基本情報入力シート'!M132="","",'基本情報入力シート'!M132)</f>
      </c>
      <c r="M111" s="610">
        <f>IF('基本情報入力シート'!R132="","",'基本情報入力シート'!R132)</f>
      </c>
      <c r="N111" s="610">
        <f>IF('基本情報入力シート'!W132="","",'基本情報入力シート'!W132)</f>
      </c>
      <c r="O111" s="605">
        <f>IF('基本情報入力シート'!X132="","",'基本情報入力シート'!X132)</f>
      </c>
      <c r="P111" s="611">
        <f>IF('基本情報入力シート'!Y132="","",'基本情報入力シート'!Y132)</f>
      </c>
      <c r="Q111" s="612">
        <f>IF('基本情報入力シート'!Z132="","",'基本情報入力シート'!Z132)</f>
      </c>
      <c r="R111" s="639">
        <f>IF('基本情報入力シート'!AA132="","",'基本情報入力シート'!AA132)</f>
      </c>
      <c r="S111" s="640"/>
      <c r="T111" s="646"/>
      <c r="U111" s="647">
        <f>IF(P111="","",VLOOKUP(P111,'数式用'!$A$5:$I$28,MATCH(T111,'数式用'!$H$4:$I$4,0)+7,0))</f>
      </c>
      <c r="V111" s="648"/>
      <c r="W111" s="649" t="s">
        <v>277</v>
      </c>
      <c r="X111" s="650"/>
      <c r="Y111" s="651" t="s">
        <v>278</v>
      </c>
      <c r="Z111" s="650"/>
      <c r="AA111" s="652" t="s">
        <v>279</v>
      </c>
      <c r="AB111" s="650"/>
      <c r="AC111" s="651" t="s">
        <v>278</v>
      </c>
      <c r="AD111" s="650"/>
      <c r="AE111" s="651" t="s">
        <v>280</v>
      </c>
      <c r="AF111" s="653" t="s">
        <v>281</v>
      </c>
      <c r="AG111" s="654">
        <f t="shared" si="9"/>
      </c>
      <c r="AH111" s="655" t="s">
        <v>282</v>
      </c>
      <c r="AI111" s="656">
        <f t="shared" si="8"/>
      </c>
      <c r="AK111" s="168" t="str">
        <f t="shared" si="10"/>
        <v>○</v>
      </c>
      <c r="AL111" s="169">
        <f t="shared" si="11"/>
      </c>
      <c r="AM111" s="170"/>
      <c r="AN111" s="170"/>
      <c r="AO111" s="170"/>
      <c r="AP111" s="170"/>
      <c r="AQ111" s="170"/>
      <c r="AR111" s="170"/>
      <c r="AS111" s="170"/>
      <c r="AT111" s="170"/>
      <c r="AU111" s="645"/>
    </row>
    <row r="112" ht="10.5" customHeight="1"/>
    <row r="113" ht="20.25" customHeight="1">
      <c r="AI113" s="444"/>
    </row>
    <row r="114" ht="20.25" customHeight="1">
      <c r="AI114" s="657"/>
    </row>
    <row r="11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dataValidations count="4">
    <dataValidation allowBlank="1" showInputMessage="1" showErrorMessage="1" imeMode="hiragana" sqref="AI114"/>
    <dataValidation allowBlank="1" showInputMessage="1" showErrorMessage="1" imeMode="halfAlpha"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horizontalDpi="600" verticalDpi="600" orientation="landscape" paperSize="9" scale="48" r:id="rId3"/>
  <ignoredErrors>
    <ignoredError sqref="D14:L16 D12:K12 D13:K13" unlockedFormula="1"/>
  </ignoredErrors>
  <legacyDrawing r:id="rId2"/>
</worksheet>
</file>

<file path=xl/worksheets/sheet6.xml><?xml version="1.0" encoding="utf-8"?>
<worksheet xmlns="http://schemas.openxmlformats.org/spreadsheetml/2006/main" xmlns:r="http://schemas.openxmlformats.org/officeDocument/2006/relationships">
  <dimension ref="A1:M30"/>
  <sheetViews>
    <sheetView zoomScaleSheetLayoutView="85" zoomScalePageLayoutView="0" workbookViewId="0" topLeftCell="A1">
      <selection activeCell="J30" sqref="J30"/>
    </sheetView>
  </sheetViews>
  <sheetFormatPr defaultColWidth="9.00390625" defaultRowHeight="13.5"/>
  <cols>
    <col min="1" max="1" width="21.75390625" style="4" customWidth="1"/>
    <col min="2" max="2" width="20.375" style="22" customWidth="1"/>
    <col min="3" max="7" width="6.00390625" style="22" customWidth="1"/>
    <col min="8" max="9" width="8.625" style="100" customWidth="1"/>
    <col min="10" max="10" width="26.875" style="100" customWidth="1"/>
    <col min="11" max="11" width="29.50390625" style="100" bestFit="1" customWidth="1"/>
    <col min="12" max="12" width="25.50390625" style="100" customWidth="1"/>
    <col min="13" max="13" width="0" style="4" hidden="1" customWidth="1"/>
    <col min="14" max="16384" width="9.00390625" style="4" customWidth="1"/>
  </cols>
  <sheetData>
    <row r="1" spans="1:7" ht="14.25" thickBot="1">
      <c r="A1" s="28" t="s">
        <v>155</v>
      </c>
      <c r="B1" s="28"/>
      <c r="C1" s="28"/>
      <c r="D1" s="28"/>
      <c r="E1" s="28"/>
      <c r="F1" s="28"/>
      <c r="G1" s="28"/>
    </row>
    <row r="2" spans="1:12" s="22" customFormat="1" ht="27.75" customHeight="1">
      <c r="A2" s="1120" t="s">
        <v>63</v>
      </c>
      <c r="B2" s="1110"/>
      <c r="C2" s="1117" t="s">
        <v>154</v>
      </c>
      <c r="D2" s="1118"/>
      <c r="E2" s="1118"/>
      <c r="F2" s="1118"/>
      <c r="G2" s="1119"/>
      <c r="H2" s="1106" t="s">
        <v>469</v>
      </c>
      <c r="I2" s="1107"/>
      <c r="J2" s="1107"/>
      <c r="K2" s="1107"/>
      <c r="L2" s="1108"/>
    </row>
    <row r="3" spans="1:12" ht="39" customHeight="1">
      <c r="A3" s="1121"/>
      <c r="B3" s="1122"/>
      <c r="C3" s="1124" t="s">
        <v>156</v>
      </c>
      <c r="D3" s="1126"/>
      <c r="E3" s="1126"/>
      <c r="F3" s="1126"/>
      <c r="G3" s="1125"/>
      <c r="H3" s="1124" t="s">
        <v>149</v>
      </c>
      <c r="I3" s="1125"/>
      <c r="J3" s="1109" t="s">
        <v>344</v>
      </c>
      <c r="K3" s="1110"/>
      <c r="L3" s="1111"/>
    </row>
    <row r="4" spans="1:12" ht="18" customHeight="1">
      <c r="A4" s="1123"/>
      <c r="B4" s="1113"/>
      <c r="C4" s="37" t="s">
        <v>144</v>
      </c>
      <c r="D4" s="38" t="s">
        <v>145</v>
      </c>
      <c r="E4" s="38" t="s">
        <v>146</v>
      </c>
      <c r="F4" s="38" t="s">
        <v>147</v>
      </c>
      <c r="G4" s="39" t="s">
        <v>148</v>
      </c>
      <c r="H4" s="81" t="s">
        <v>86</v>
      </c>
      <c r="I4" s="80" t="s">
        <v>87</v>
      </c>
      <c r="J4" s="1112"/>
      <c r="K4" s="1113"/>
      <c r="L4" s="1114"/>
    </row>
    <row r="5" spans="1:13" ht="18" customHeight="1">
      <c r="A5" s="1115" t="s">
        <v>81</v>
      </c>
      <c r="B5" s="1116"/>
      <c r="C5" s="35">
        <v>0.137</v>
      </c>
      <c r="D5" s="29">
        <v>0.1</v>
      </c>
      <c r="E5" s="33">
        <v>0.055</v>
      </c>
      <c r="F5" s="24">
        <f>E5*0.9</f>
        <v>0.0495</v>
      </c>
      <c r="G5" s="25">
        <f>E5*0.8</f>
        <v>0.044000000000000004</v>
      </c>
      <c r="H5" s="35">
        <v>0.063</v>
      </c>
      <c r="I5" s="30">
        <v>0.042</v>
      </c>
      <c r="J5" s="33" t="s">
        <v>345</v>
      </c>
      <c r="K5" s="101" t="s">
        <v>346</v>
      </c>
      <c r="L5" s="30" t="s">
        <v>327</v>
      </c>
      <c r="M5" s="4" t="s">
        <v>355</v>
      </c>
    </row>
    <row r="6" spans="1:13" ht="18" customHeight="1">
      <c r="A6" s="1115" t="s">
        <v>22</v>
      </c>
      <c r="B6" s="1116"/>
      <c r="C6" s="35">
        <v>0.137</v>
      </c>
      <c r="D6" s="29">
        <v>0.1</v>
      </c>
      <c r="E6" s="33">
        <v>0.055</v>
      </c>
      <c r="F6" s="24">
        <f aca="true" t="shared" si="0" ref="F6:F25">E6*0.9</f>
        <v>0.0495</v>
      </c>
      <c r="G6" s="25">
        <f aca="true" t="shared" si="1" ref="G6:G25">E6*0.8</f>
        <v>0.044000000000000004</v>
      </c>
      <c r="H6" s="35">
        <v>0.063</v>
      </c>
      <c r="I6" s="30">
        <v>0.042</v>
      </c>
      <c r="J6" s="33" t="s">
        <v>348</v>
      </c>
      <c r="K6" s="101" t="s">
        <v>375</v>
      </c>
      <c r="L6" s="30" t="s">
        <v>347</v>
      </c>
      <c r="M6" s="22" t="s">
        <v>355</v>
      </c>
    </row>
    <row r="7" spans="1:13" ht="18" customHeight="1">
      <c r="A7" s="1115" t="s">
        <v>470</v>
      </c>
      <c r="B7" s="1116"/>
      <c r="C7" s="35">
        <v>0.137</v>
      </c>
      <c r="D7" s="29">
        <v>0.1</v>
      </c>
      <c r="E7" s="33">
        <v>0.055</v>
      </c>
      <c r="F7" s="24">
        <f t="shared" si="0"/>
        <v>0.0495</v>
      </c>
      <c r="G7" s="25">
        <f t="shared" si="1"/>
        <v>0.044000000000000004</v>
      </c>
      <c r="H7" s="35">
        <v>0.063</v>
      </c>
      <c r="I7" s="30">
        <v>0.042</v>
      </c>
      <c r="J7" s="33" t="s">
        <v>348</v>
      </c>
      <c r="K7" s="101" t="s">
        <v>347</v>
      </c>
      <c r="L7" s="30" t="s">
        <v>347</v>
      </c>
      <c r="M7" s="22" t="s">
        <v>355</v>
      </c>
    </row>
    <row r="8" spans="1:13" ht="18" customHeight="1">
      <c r="A8" s="1115" t="s">
        <v>459</v>
      </c>
      <c r="B8" s="1116"/>
      <c r="C8" s="35">
        <v>0.058</v>
      </c>
      <c r="D8" s="29">
        <v>0.042</v>
      </c>
      <c r="E8" s="33">
        <v>0.023</v>
      </c>
      <c r="F8" s="24">
        <f t="shared" si="0"/>
        <v>0.0207</v>
      </c>
      <c r="G8" s="25">
        <f t="shared" si="1"/>
        <v>0.0184</v>
      </c>
      <c r="H8" s="35">
        <v>0.021</v>
      </c>
      <c r="I8" s="30">
        <v>0.015</v>
      </c>
      <c r="J8" s="33" t="s">
        <v>348</v>
      </c>
      <c r="K8" s="101" t="s">
        <v>347</v>
      </c>
      <c r="L8" s="30" t="s">
        <v>347</v>
      </c>
      <c r="M8" s="22" t="s">
        <v>355</v>
      </c>
    </row>
    <row r="9" spans="1:13" ht="18" customHeight="1">
      <c r="A9" s="1115" t="s">
        <v>82</v>
      </c>
      <c r="B9" s="1116"/>
      <c r="C9" s="35">
        <v>0.059</v>
      </c>
      <c r="D9" s="29">
        <v>0.043</v>
      </c>
      <c r="E9" s="33">
        <v>0.023</v>
      </c>
      <c r="F9" s="24">
        <f t="shared" si="0"/>
        <v>0.0207</v>
      </c>
      <c r="G9" s="25">
        <f t="shared" si="1"/>
        <v>0.0184</v>
      </c>
      <c r="H9" s="35">
        <v>0.012</v>
      </c>
      <c r="I9" s="30">
        <v>0.01</v>
      </c>
      <c r="J9" s="33" t="s">
        <v>348</v>
      </c>
      <c r="K9" s="101" t="s">
        <v>347</v>
      </c>
      <c r="L9" s="30" t="s">
        <v>347</v>
      </c>
      <c r="M9" s="22" t="s">
        <v>355</v>
      </c>
    </row>
    <row r="10" spans="1:13" ht="18" customHeight="1">
      <c r="A10" s="1115" t="s">
        <v>23</v>
      </c>
      <c r="B10" s="1116"/>
      <c r="C10" s="35">
        <v>0.059</v>
      </c>
      <c r="D10" s="29">
        <v>0.043</v>
      </c>
      <c r="E10" s="33">
        <v>0.023</v>
      </c>
      <c r="F10" s="24">
        <f t="shared" si="0"/>
        <v>0.0207</v>
      </c>
      <c r="G10" s="25">
        <f t="shared" si="1"/>
        <v>0.0184</v>
      </c>
      <c r="H10" s="35">
        <v>0.012</v>
      </c>
      <c r="I10" s="30">
        <v>0.01</v>
      </c>
      <c r="J10" s="33" t="s">
        <v>348</v>
      </c>
      <c r="K10" s="101" t="s">
        <v>352</v>
      </c>
      <c r="L10" s="30" t="s">
        <v>347</v>
      </c>
      <c r="M10" s="22" t="s">
        <v>355</v>
      </c>
    </row>
    <row r="11" spans="1:13" ht="18" customHeight="1">
      <c r="A11" s="1115" t="s">
        <v>460</v>
      </c>
      <c r="B11" s="1116"/>
      <c r="C11" s="35">
        <v>0.047</v>
      </c>
      <c r="D11" s="29">
        <v>0.034</v>
      </c>
      <c r="E11" s="33">
        <v>0.019</v>
      </c>
      <c r="F11" s="24">
        <f t="shared" si="0"/>
        <v>0.0171</v>
      </c>
      <c r="G11" s="25">
        <f t="shared" si="1"/>
        <v>0.0152</v>
      </c>
      <c r="H11" s="35">
        <v>0.02</v>
      </c>
      <c r="I11" s="30">
        <v>0.017</v>
      </c>
      <c r="J11" s="33" t="s">
        <v>348</v>
      </c>
      <c r="K11" s="101" t="s">
        <v>347</v>
      </c>
      <c r="L11" s="30" t="s">
        <v>347</v>
      </c>
      <c r="M11" s="22" t="s">
        <v>355</v>
      </c>
    </row>
    <row r="12" spans="1:13" ht="18" customHeight="1">
      <c r="A12" s="1115" t="s">
        <v>461</v>
      </c>
      <c r="B12" s="1116"/>
      <c r="C12" s="35">
        <v>0.082</v>
      </c>
      <c r="D12" s="29">
        <v>0.06</v>
      </c>
      <c r="E12" s="33">
        <v>0.033</v>
      </c>
      <c r="F12" s="24">
        <f t="shared" si="0"/>
        <v>0.0297</v>
      </c>
      <c r="G12" s="25">
        <f t="shared" si="1"/>
        <v>0.026400000000000003</v>
      </c>
      <c r="H12" s="35">
        <v>0.018</v>
      </c>
      <c r="I12" s="30">
        <v>0.012</v>
      </c>
      <c r="J12" s="33" t="s">
        <v>348</v>
      </c>
      <c r="K12" s="101" t="s">
        <v>349</v>
      </c>
      <c r="L12" s="30" t="s">
        <v>347</v>
      </c>
      <c r="M12" s="22" t="s">
        <v>355</v>
      </c>
    </row>
    <row r="13" spans="1:13" ht="18" customHeight="1">
      <c r="A13" s="1115" t="s">
        <v>24</v>
      </c>
      <c r="B13" s="1116"/>
      <c r="C13" s="35">
        <v>0.082</v>
      </c>
      <c r="D13" s="29">
        <v>0.06</v>
      </c>
      <c r="E13" s="33">
        <v>0.033</v>
      </c>
      <c r="F13" s="24">
        <f t="shared" si="0"/>
        <v>0.0297</v>
      </c>
      <c r="G13" s="25">
        <f t="shared" si="1"/>
        <v>0.026400000000000003</v>
      </c>
      <c r="H13" s="35">
        <v>0.018</v>
      </c>
      <c r="I13" s="30">
        <v>0.012</v>
      </c>
      <c r="J13" s="33" t="s">
        <v>348</v>
      </c>
      <c r="K13" s="101" t="s">
        <v>349</v>
      </c>
      <c r="L13" s="30" t="s">
        <v>347</v>
      </c>
      <c r="M13" s="22" t="s">
        <v>355</v>
      </c>
    </row>
    <row r="14" spans="1:13" ht="18" customHeight="1">
      <c r="A14" s="1115" t="s">
        <v>462</v>
      </c>
      <c r="B14" s="1116"/>
      <c r="C14" s="35">
        <v>0.104</v>
      </c>
      <c r="D14" s="29">
        <v>0.076</v>
      </c>
      <c r="E14" s="33">
        <v>0.042</v>
      </c>
      <c r="F14" s="24">
        <f t="shared" si="0"/>
        <v>0.0378</v>
      </c>
      <c r="G14" s="25">
        <f t="shared" si="1"/>
        <v>0.033600000000000005</v>
      </c>
      <c r="H14" s="35">
        <v>0.031</v>
      </c>
      <c r="I14" s="30">
        <v>0.024</v>
      </c>
      <c r="J14" s="33" t="s">
        <v>348</v>
      </c>
      <c r="K14" s="101" t="s">
        <v>347</v>
      </c>
      <c r="L14" s="30" t="s">
        <v>347</v>
      </c>
      <c r="M14" s="22" t="s">
        <v>355</v>
      </c>
    </row>
    <row r="15" spans="1:13" ht="18" customHeight="1">
      <c r="A15" s="1115" t="s">
        <v>463</v>
      </c>
      <c r="B15" s="1116"/>
      <c r="C15" s="35">
        <v>0.102</v>
      </c>
      <c r="D15" s="29">
        <v>0.074</v>
      </c>
      <c r="E15" s="33">
        <v>0.041</v>
      </c>
      <c r="F15" s="24">
        <f t="shared" si="0"/>
        <v>0.0369</v>
      </c>
      <c r="G15" s="25">
        <f t="shared" si="1"/>
        <v>0.0328</v>
      </c>
      <c r="H15" s="35">
        <v>0.015</v>
      </c>
      <c r="I15" s="30">
        <v>0.012</v>
      </c>
      <c r="J15" s="33" t="s">
        <v>348</v>
      </c>
      <c r="K15" s="101" t="s">
        <v>347</v>
      </c>
      <c r="L15" s="30" t="s">
        <v>347</v>
      </c>
      <c r="M15" s="22" t="s">
        <v>355</v>
      </c>
    </row>
    <row r="16" spans="1:13" ht="18" customHeight="1">
      <c r="A16" s="1115" t="s">
        <v>26</v>
      </c>
      <c r="B16" s="1116"/>
      <c r="C16" s="35">
        <v>0.102</v>
      </c>
      <c r="D16" s="29">
        <v>0.074</v>
      </c>
      <c r="E16" s="33">
        <v>0.041</v>
      </c>
      <c r="F16" s="24">
        <f t="shared" si="0"/>
        <v>0.0369</v>
      </c>
      <c r="G16" s="25">
        <f t="shared" si="1"/>
        <v>0.0328</v>
      </c>
      <c r="H16" s="35">
        <v>0.015</v>
      </c>
      <c r="I16" s="30">
        <v>0.012</v>
      </c>
      <c r="J16" s="33" t="s">
        <v>348</v>
      </c>
      <c r="K16" s="101" t="s">
        <v>347</v>
      </c>
      <c r="L16" s="30" t="s">
        <v>347</v>
      </c>
      <c r="M16" s="22" t="s">
        <v>355</v>
      </c>
    </row>
    <row r="17" spans="1:13" ht="18" customHeight="1">
      <c r="A17" s="1115" t="s">
        <v>464</v>
      </c>
      <c r="B17" s="1116"/>
      <c r="C17" s="35">
        <v>0.111</v>
      </c>
      <c r="D17" s="29">
        <v>0.081</v>
      </c>
      <c r="E17" s="33">
        <v>0.045</v>
      </c>
      <c r="F17" s="24">
        <f t="shared" si="0"/>
        <v>0.0405</v>
      </c>
      <c r="G17" s="25">
        <f t="shared" si="1"/>
        <v>0.036</v>
      </c>
      <c r="H17" s="35">
        <v>0.031</v>
      </c>
      <c r="I17" s="30">
        <v>0.023</v>
      </c>
      <c r="J17" s="33" t="s">
        <v>348</v>
      </c>
      <c r="K17" s="101" t="s">
        <v>347</v>
      </c>
      <c r="L17" s="30" t="s">
        <v>347</v>
      </c>
      <c r="M17" s="22" t="s">
        <v>355</v>
      </c>
    </row>
    <row r="18" spans="1:13" ht="18" customHeight="1">
      <c r="A18" s="1115" t="s">
        <v>27</v>
      </c>
      <c r="B18" s="1116"/>
      <c r="C18" s="35">
        <v>0.083</v>
      </c>
      <c r="D18" s="29">
        <v>0.06</v>
      </c>
      <c r="E18" s="33">
        <v>0.033</v>
      </c>
      <c r="F18" s="24">
        <f t="shared" si="0"/>
        <v>0.0297</v>
      </c>
      <c r="G18" s="25">
        <f t="shared" si="1"/>
        <v>0.026400000000000003</v>
      </c>
      <c r="H18" s="35">
        <v>0.027</v>
      </c>
      <c r="I18" s="30">
        <v>0.023</v>
      </c>
      <c r="J18" s="33" t="s">
        <v>348</v>
      </c>
      <c r="K18" s="101" t="s">
        <v>350</v>
      </c>
      <c r="L18" s="30" t="s">
        <v>351</v>
      </c>
      <c r="M18" s="22" t="s">
        <v>355</v>
      </c>
    </row>
    <row r="19" spans="1:13" ht="18" customHeight="1">
      <c r="A19" s="1115" t="s">
        <v>25</v>
      </c>
      <c r="B19" s="1116"/>
      <c r="C19" s="35">
        <v>0.083</v>
      </c>
      <c r="D19" s="29">
        <v>0.06</v>
      </c>
      <c r="E19" s="33">
        <v>0.033</v>
      </c>
      <c r="F19" s="24">
        <f t="shared" si="0"/>
        <v>0.0297</v>
      </c>
      <c r="G19" s="25">
        <f t="shared" si="1"/>
        <v>0.026400000000000003</v>
      </c>
      <c r="H19" s="35">
        <v>0.027</v>
      </c>
      <c r="I19" s="30">
        <v>0.023</v>
      </c>
      <c r="J19" s="33" t="s">
        <v>348</v>
      </c>
      <c r="K19" s="101" t="s">
        <v>350</v>
      </c>
      <c r="L19" s="30" t="s">
        <v>351</v>
      </c>
      <c r="M19" s="22" t="s">
        <v>355</v>
      </c>
    </row>
    <row r="20" spans="1:13" ht="18" customHeight="1">
      <c r="A20" s="1115" t="s">
        <v>467</v>
      </c>
      <c r="B20" s="1116"/>
      <c r="C20" s="35">
        <v>0.083</v>
      </c>
      <c r="D20" s="29">
        <v>0.06</v>
      </c>
      <c r="E20" s="33">
        <v>0.033</v>
      </c>
      <c r="F20" s="24">
        <f t="shared" si="0"/>
        <v>0.0297</v>
      </c>
      <c r="G20" s="25">
        <f t="shared" si="1"/>
        <v>0.026400000000000003</v>
      </c>
      <c r="H20" s="35">
        <v>0.027</v>
      </c>
      <c r="I20" s="30">
        <v>0.023</v>
      </c>
      <c r="J20" s="33" t="s">
        <v>348</v>
      </c>
      <c r="K20" s="101" t="s">
        <v>347</v>
      </c>
      <c r="L20" s="30" t="s">
        <v>347</v>
      </c>
      <c r="M20" s="22" t="s">
        <v>355</v>
      </c>
    </row>
    <row r="21" spans="1:13" ht="18" customHeight="1">
      <c r="A21" s="1115" t="s">
        <v>28</v>
      </c>
      <c r="B21" s="1116"/>
      <c r="C21" s="35">
        <v>0.039</v>
      </c>
      <c r="D21" s="29">
        <v>0.029</v>
      </c>
      <c r="E21" s="33">
        <v>0.016</v>
      </c>
      <c r="F21" s="24">
        <f t="shared" si="0"/>
        <v>0.014400000000000001</v>
      </c>
      <c r="G21" s="25">
        <f t="shared" si="1"/>
        <v>0.0128</v>
      </c>
      <c r="H21" s="35">
        <v>0.021</v>
      </c>
      <c r="I21" s="30">
        <v>0.017</v>
      </c>
      <c r="J21" s="33" t="s">
        <v>348</v>
      </c>
      <c r="K21" s="101" t="s">
        <v>347</v>
      </c>
      <c r="L21" s="30" t="s">
        <v>347</v>
      </c>
      <c r="M21" s="22" t="s">
        <v>355</v>
      </c>
    </row>
    <row r="22" spans="1:13" ht="18" customHeight="1">
      <c r="A22" s="1115" t="s">
        <v>466</v>
      </c>
      <c r="B22" s="1116"/>
      <c r="C22" s="35">
        <v>0.039</v>
      </c>
      <c r="D22" s="29">
        <v>0.029</v>
      </c>
      <c r="E22" s="33">
        <v>0.016</v>
      </c>
      <c r="F22" s="24">
        <f t="shared" si="0"/>
        <v>0.014400000000000001</v>
      </c>
      <c r="G22" s="25">
        <f t="shared" si="1"/>
        <v>0.0128</v>
      </c>
      <c r="H22" s="35">
        <v>0.021</v>
      </c>
      <c r="I22" s="30">
        <v>0.017</v>
      </c>
      <c r="J22" s="33" t="s">
        <v>348</v>
      </c>
      <c r="K22" s="101" t="s">
        <v>347</v>
      </c>
      <c r="L22" s="30" t="s">
        <v>347</v>
      </c>
      <c r="M22" s="22" t="s">
        <v>355</v>
      </c>
    </row>
    <row r="23" spans="1:13" ht="18" customHeight="1">
      <c r="A23" s="1115" t="s">
        <v>29</v>
      </c>
      <c r="B23" s="1116"/>
      <c r="C23" s="35">
        <v>0.026</v>
      </c>
      <c r="D23" s="29">
        <v>0.019</v>
      </c>
      <c r="E23" s="33">
        <v>0.01</v>
      </c>
      <c r="F23" s="24">
        <f t="shared" si="0"/>
        <v>0.009000000000000001</v>
      </c>
      <c r="G23" s="25">
        <f t="shared" si="1"/>
        <v>0.008</v>
      </c>
      <c r="H23" s="35">
        <v>0.015</v>
      </c>
      <c r="I23" s="30">
        <v>0.011</v>
      </c>
      <c r="J23" s="33" t="s">
        <v>348</v>
      </c>
      <c r="K23" s="101" t="s">
        <v>347</v>
      </c>
      <c r="L23" s="30" t="s">
        <v>347</v>
      </c>
      <c r="M23" s="22" t="s">
        <v>355</v>
      </c>
    </row>
    <row r="24" spans="1:13" ht="18" customHeight="1">
      <c r="A24" s="1115" t="s">
        <v>465</v>
      </c>
      <c r="B24" s="1116"/>
      <c r="C24" s="35">
        <v>0.026</v>
      </c>
      <c r="D24" s="29">
        <v>0.019</v>
      </c>
      <c r="E24" s="33">
        <v>0.01</v>
      </c>
      <c r="F24" s="24">
        <f t="shared" si="0"/>
        <v>0.009000000000000001</v>
      </c>
      <c r="G24" s="25">
        <f t="shared" si="1"/>
        <v>0.008</v>
      </c>
      <c r="H24" s="35">
        <v>0.015</v>
      </c>
      <c r="I24" s="30">
        <v>0.011</v>
      </c>
      <c r="J24" s="33" t="s">
        <v>348</v>
      </c>
      <c r="K24" s="101" t="s">
        <v>347</v>
      </c>
      <c r="L24" s="30" t="s">
        <v>347</v>
      </c>
      <c r="M24" s="22" t="s">
        <v>355</v>
      </c>
    </row>
    <row r="25" spans="1:13" ht="18" customHeight="1">
      <c r="A25" s="1115" t="s">
        <v>83</v>
      </c>
      <c r="B25" s="1116"/>
      <c r="C25" s="35">
        <v>0.026</v>
      </c>
      <c r="D25" s="29">
        <v>0.019</v>
      </c>
      <c r="E25" s="33">
        <v>0.01</v>
      </c>
      <c r="F25" s="24">
        <f t="shared" si="0"/>
        <v>0.009000000000000001</v>
      </c>
      <c r="G25" s="25">
        <f t="shared" si="1"/>
        <v>0.008</v>
      </c>
      <c r="H25" s="35">
        <v>0.015</v>
      </c>
      <c r="I25" s="30">
        <v>0.011</v>
      </c>
      <c r="J25" s="33" t="s">
        <v>348</v>
      </c>
      <c r="K25" s="101" t="s">
        <v>347</v>
      </c>
      <c r="L25" s="30" t="s">
        <v>347</v>
      </c>
      <c r="M25" s="22" t="s">
        <v>355</v>
      </c>
    </row>
    <row r="26" spans="1:12" s="22" customFormat="1" ht="18" customHeight="1" thickBot="1">
      <c r="A26" s="1102" t="s">
        <v>468</v>
      </c>
      <c r="B26" s="1103"/>
      <c r="C26" s="36">
        <v>0.026</v>
      </c>
      <c r="D26" s="31">
        <v>0.019</v>
      </c>
      <c r="E26" s="34">
        <v>0.01</v>
      </c>
      <c r="F26" s="26">
        <f>E26*0.9</f>
        <v>0.009000000000000001</v>
      </c>
      <c r="G26" s="27">
        <f>E26*0.8</f>
        <v>0.008</v>
      </c>
      <c r="H26" s="36">
        <v>0.015</v>
      </c>
      <c r="I26" s="32">
        <v>0.011</v>
      </c>
      <c r="J26" s="34" t="s">
        <v>348</v>
      </c>
      <c r="K26" s="102" t="s">
        <v>347</v>
      </c>
      <c r="L26" s="32" t="s">
        <v>347</v>
      </c>
    </row>
    <row r="27" spans="1:12" s="22" customFormat="1" ht="18" customHeight="1">
      <c r="A27" s="1104" t="s">
        <v>179</v>
      </c>
      <c r="B27" s="1105"/>
      <c r="C27" s="658">
        <v>0.137</v>
      </c>
      <c r="D27" s="659">
        <v>0.1</v>
      </c>
      <c r="E27" s="660">
        <v>0.055</v>
      </c>
      <c r="F27" s="661">
        <f>E27*0.9</f>
        <v>0.0495</v>
      </c>
      <c r="G27" s="662">
        <f>E27*0.8</f>
        <v>0.044000000000000004</v>
      </c>
      <c r="H27" s="658">
        <v>0.063</v>
      </c>
      <c r="I27" s="663">
        <v>0.042</v>
      </c>
      <c r="J27" s="664" t="s">
        <v>327</v>
      </c>
      <c r="K27" s="665" t="s">
        <v>347</v>
      </c>
      <c r="L27" s="666" t="s">
        <v>347</v>
      </c>
    </row>
    <row r="28" spans="1:13" ht="18" customHeight="1" thickBot="1">
      <c r="A28" s="1102" t="s">
        <v>180</v>
      </c>
      <c r="B28" s="1103"/>
      <c r="C28" s="36">
        <v>0.059</v>
      </c>
      <c r="D28" s="31">
        <v>0.043</v>
      </c>
      <c r="E28" s="34">
        <v>0.023</v>
      </c>
      <c r="F28" s="26">
        <f>E28*0.9</f>
        <v>0.0207</v>
      </c>
      <c r="G28" s="27">
        <f>E28*0.8</f>
        <v>0.0184</v>
      </c>
      <c r="H28" s="36">
        <v>0.012</v>
      </c>
      <c r="I28" s="32">
        <v>0.01</v>
      </c>
      <c r="J28" s="667" t="s">
        <v>327</v>
      </c>
      <c r="K28" s="668" t="s">
        <v>347</v>
      </c>
      <c r="L28" s="669" t="s">
        <v>347</v>
      </c>
      <c r="M28" s="22" t="s">
        <v>355</v>
      </c>
    </row>
    <row r="29" spans="1:7" ht="12" customHeight="1">
      <c r="A29" s="5"/>
      <c r="B29" s="23"/>
      <c r="C29" s="23"/>
      <c r="D29" s="23"/>
      <c r="E29" s="23"/>
      <c r="F29" s="23"/>
      <c r="G29" s="23"/>
    </row>
    <row r="30" spans="1:7" ht="13.5">
      <c r="A30" s="5"/>
      <c r="B30" s="23"/>
      <c r="C30" s="23"/>
      <c r="D30" s="23"/>
      <c r="E30" s="23"/>
      <c r="F30" s="23"/>
      <c r="G30" s="23"/>
    </row>
  </sheetData>
  <sheetProtection/>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rintOptions/>
  <pageMargins left="0.75" right="0.75" top="0.73" bottom="0.52" header="0.512" footer="0.27"/>
  <pageSetup fitToHeight="0" fitToWidth="0"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P59"/>
  <sheetViews>
    <sheetView showGridLines="0" zoomScalePageLayoutView="0" workbookViewId="0" topLeftCell="A43">
      <selection activeCell="A1" sqref="A1:I59"/>
    </sheetView>
  </sheetViews>
  <sheetFormatPr defaultColWidth="9.00390625" defaultRowHeight="13.5"/>
  <cols>
    <col min="9" max="9" width="9.00390625" style="0" customWidth="1"/>
  </cols>
  <sheetData>
    <row r="1" ht="18.75" customHeight="1">
      <c r="A1" s="1" t="s">
        <v>32</v>
      </c>
    </row>
    <row r="2" spans="1:4" ht="13.5">
      <c r="A2" t="s">
        <v>33</v>
      </c>
      <c r="D2" t="s">
        <v>34</v>
      </c>
    </row>
    <row r="3" ht="13.5">
      <c r="E3" t="s">
        <v>35</v>
      </c>
    </row>
    <row r="6" spans="1:9" ht="13.5">
      <c r="A6" s="1127" t="s">
        <v>36</v>
      </c>
      <c r="B6" s="1128"/>
      <c r="C6" s="1129"/>
      <c r="D6" s="1127" t="s">
        <v>37</v>
      </c>
      <c r="E6" s="1128"/>
      <c r="F6" s="1128"/>
      <c r="G6" s="1128"/>
      <c r="H6" s="1128"/>
      <c r="I6" s="1129"/>
    </row>
    <row r="7" spans="1:9" ht="13.5">
      <c r="A7" s="1130"/>
      <c r="B7" s="1131"/>
      <c r="C7" s="1132"/>
      <c r="D7" s="1130"/>
      <c r="E7" s="1131"/>
      <c r="F7" s="1131"/>
      <c r="G7" s="1131"/>
      <c r="H7" s="1131"/>
      <c r="I7" s="1132"/>
    </row>
    <row r="8" spans="1:9" ht="13.5">
      <c r="A8" s="1130"/>
      <c r="B8" s="1131"/>
      <c r="C8" s="1132"/>
      <c r="D8" s="1130"/>
      <c r="E8" s="1131"/>
      <c r="F8" s="1131"/>
      <c r="G8" s="1131"/>
      <c r="H8" s="1131"/>
      <c r="I8" s="1132"/>
    </row>
    <row r="9" spans="1:9" ht="13.5">
      <c r="A9" s="1133"/>
      <c r="B9" s="1134"/>
      <c r="C9" s="1135"/>
      <c r="D9" s="1133"/>
      <c r="E9" s="1134"/>
      <c r="F9" s="1134"/>
      <c r="G9" s="1134"/>
      <c r="H9" s="1134"/>
      <c r="I9" s="1135"/>
    </row>
    <row r="10" spans="1:9" ht="13.5">
      <c r="A10" s="9"/>
      <c r="B10" s="10"/>
      <c r="C10" s="11"/>
      <c r="D10" s="12"/>
      <c r="E10" s="13"/>
      <c r="F10" s="13"/>
      <c r="G10" s="13"/>
      <c r="H10" s="13"/>
      <c r="I10" s="14"/>
    </row>
    <row r="11" spans="1:9" ht="13.5">
      <c r="A11" s="15"/>
      <c r="B11" s="16"/>
      <c r="C11" s="17"/>
      <c r="D11" s="1130" t="s">
        <v>38</v>
      </c>
      <c r="E11" s="1131"/>
      <c r="F11" s="1131"/>
      <c r="G11" s="1131"/>
      <c r="H11" s="1131"/>
      <c r="I11" s="1132"/>
    </row>
    <row r="12" spans="1:9" ht="13.5">
      <c r="A12" s="15"/>
      <c r="B12" s="1145" t="s">
        <v>39</v>
      </c>
      <c r="C12" s="1146"/>
      <c r="D12" s="1130"/>
      <c r="E12" s="1131"/>
      <c r="F12" s="1131"/>
      <c r="G12" s="1131"/>
      <c r="H12" s="1131"/>
      <c r="I12" s="1132"/>
    </row>
    <row r="13" spans="1:9" ht="13.5">
      <c r="A13" s="15"/>
      <c r="B13" s="16"/>
      <c r="C13" s="17"/>
      <c r="D13" s="1130"/>
      <c r="E13" s="1131"/>
      <c r="F13" s="1131"/>
      <c r="G13" s="1131"/>
      <c r="H13" s="1131"/>
      <c r="I13" s="1132"/>
    </row>
    <row r="14" spans="1:9" ht="13.5">
      <c r="A14" s="18"/>
      <c r="B14" s="19"/>
      <c r="C14" s="20"/>
      <c r="D14" s="1133"/>
      <c r="E14" s="1134"/>
      <c r="F14" s="1134"/>
      <c r="G14" s="1134"/>
      <c r="H14" s="1134"/>
      <c r="I14" s="1135"/>
    </row>
    <row r="15" spans="1:16" ht="13.5">
      <c r="A15" s="6" t="s">
        <v>40</v>
      </c>
      <c r="B15" s="6"/>
      <c r="C15" s="6"/>
      <c r="D15" s="6"/>
      <c r="E15" s="6"/>
      <c r="F15" s="6"/>
      <c r="G15" s="6"/>
      <c r="H15" s="6"/>
      <c r="I15" s="6"/>
      <c r="J15" s="6"/>
      <c r="K15" s="7"/>
      <c r="L15" s="7"/>
      <c r="M15" s="7"/>
      <c r="N15" s="7"/>
      <c r="O15" s="7"/>
      <c r="P15" s="7"/>
    </row>
    <row r="16" spans="1:16" ht="13.5">
      <c r="A16" s="6" t="s">
        <v>41</v>
      </c>
      <c r="B16" s="6"/>
      <c r="C16" s="6"/>
      <c r="D16" s="6"/>
      <c r="E16" s="6"/>
      <c r="F16" s="6"/>
      <c r="G16" s="6"/>
      <c r="H16" s="6"/>
      <c r="I16" s="6"/>
      <c r="J16" s="6"/>
      <c r="K16" s="7"/>
      <c r="L16" s="7"/>
      <c r="M16" s="7"/>
      <c r="N16" s="7"/>
      <c r="O16" s="7"/>
      <c r="P16" s="7"/>
    </row>
    <row r="17" spans="1:10" ht="13.5">
      <c r="A17" s="2" t="s">
        <v>42</v>
      </c>
      <c r="B17" s="6"/>
      <c r="C17" s="6"/>
      <c r="D17" s="6"/>
      <c r="E17" s="6"/>
      <c r="F17" s="6"/>
      <c r="G17" s="6"/>
      <c r="H17" s="6"/>
      <c r="I17" s="6"/>
      <c r="J17" s="6"/>
    </row>
    <row r="18" spans="2:8" ht="13.5">
      <c r="B18" s="3" t="s">
        <v>43</v>
      </c>
      <c r="C18" s="21"/>
      <c r="D18" s="21"/>
      <c r="E18" s="21"/>
      <c r="F18" s="21"/>
      <c r="G18" s="21"/>
      <c r="H18" s="8"/>
    </row>
    <row r="19" spans="2:9" ht="13.5">
      <c r="B19" s="1127" t="s">
        <v>44</v>
      </c>
      <c r="C19" s="1128"/>
      <c r="D19" s="1128"/>
      <c r="E19" s="1128"/>
      <c r="F19" s="1128"/>
      <c r="G19" s="1128"/>
      <c r="H19" s="1128"/>
      <c r="I19" s="1129"/>
    </row>
    <row r="20" spans="2:9" ht="13.5">
      <c r="B20" s="1130"/>
      <c r="C20" s="1136"/>
      <c r="D20" s="1136"/>
      <c r="E20" s="1136"/>
      <c r="F20" s="1136"/>
      <c r="G20" s="1136"/>
      <c r="H20" s="1136"/>
      <c r="I20" s="1132"/>
    </row>
    <row r="21" spans="2:9" ht="13.5">
      <c r="B21" s="1130"/>
      <c r="C21" s="1136"/>
      <c r="D21" s="1136"/>
      <c r="E21" s="1136"/>
      <c r="F21" s="1136"/>
      <c r="G21" s="1136"/>
      <c r="H21" s="1136"/>
      <c r="I21" s="1132"/>
    </row>
    <row r="22" spans="2:9" ht="13.5">
      <c r="B22" s="1130"/>
      <c r="C22" s="1136"/>
      <c r="D22" s="1136"/>
      <c r="E22" s="1136"/>
      <c r="F22" s="1136"/>
      <c r="G22" s="1136"/>
      <c r="H22" s="1136"/>
      <c r="I22" s="1132"/>
    </row>
    <row r="23" spans="2:9" ht="13.5">
      <c r="B23" s="1133"/>
      <c r="C23" s="1134"/>
      <c r="D23" s="1134"/>
      <c r="E23" s="1134"/>
      <c r="F23" s="1134"/>
      <c r="G23" s="1134"/>
      <c r="H23" s="1134"/>
      <c r="I23" s="1135"/>
    </row>
    <row r="24" spans="2:9" ht="13.5" customHeight="1">
      <c r="B24" s="1139" t="s">
        <v>45</v>
      </c>
      <c r="C24" s="1140"/>
      <c r="D24" s="1140"/>
      <c r="E24" s="1140"/>
      <c r="F24" s="1140"/>
      <c r="G24" s="1140"/>
      <c r="H24" s="1140"/>
      <c r="I24" s="1141"/>
    </row>
    <row r="25" spans="2:9" ht="13.5">
      <c r="B25" s="1142"/>
      <c r="C25" s="1143"/>
      <c r="D25" s="1143"/>
      <c r="E25" s="1143"/>
      <c r="F25" s="1143"/>
      <c r="G25" s="1143"/>
      <c r="H25" s="1143"/>
      <c r="I25" s="1144"/>
    </row>
    <row r="26" spans="2:9" ht="13.5">
      <c r="B26" s="1142"/>
      <c r="C26" s="1143"/>
      <c r="D26" s="1143"/>
      <c r="E26" s="1143"/>
      <c r="F26" s="1143"/>
      <c r="G26" s="1143"/>
      <c r="H26" s="1143"/>
      <c r="I26" s="1144"/>
    </row>
    <row r="27" spans="2:9" ht="13.5">
      <c r="B27" s="1142"/>
      <c r="C27" s="1143"/>
      <c r="D27" s="1143"/>
      <c r="E27" s="1143"/>
      <c r="F27" s="1143"/>
      <c r="G27" s="1143"/>
      <c r="H27" s="1143"/>
      <c r="I27" s="1144"/>
    </row>
    <row r="28" spans="2:9" ht="13.5">
      <c r="B28" s="1127" t="s">
        <v>46</v>
      </c>
      <c r="C28" s="1128"/>
      <c r="D28" s="1128"/>
      <c r="E28" s="1128"/>
      <c r="F28" s="1128"/>
      <c r="G28" s="1128"/>
      <c r="H28" s="1128"/>
      <c r="I28" s="1129"/>
    </row>
    <row r="29" spans="2:9" ht="13.5">
      <c r="B29" s="1130"/>
      <c r="C29" s="1131"/>
      <c r="D29" s="1131"/>
      <c r="E29" s="1131"/>
      <c r="F29" s="1131"/>
      <c r="G29" s="1131"/>
      <c r="H29" s="1131"/>
      <c r="I29" s="1132"/>
    </row>
    <row r="30" spans="2:9" ht="13.5">
      <c r="B30" s="1130"/>
      <c r="C30" s="1131"/>
      <c r="D30" s="1131"/>
      <c r="E30" s="1131"/>
      <c r="F30" s="1131"/>
      <c r="G30" s="1131"/>
      <c r="H30" s="1131"/>
      <c r="I30" s="1132"/>
    </row>
    <row r="31" spans="2:9" ht="13.5">
      <c r="B31" s="1127" t="s">
        <v>47</v>
      </c>
      <c r="C31" s="1128"/>
      <c r="D31" s="1128"/>
      <c r="E31" s="1128"/>
      <c r="F31" s="1128"/>
      <c r="G31" s="1128"/>
      <c r="H31" s="1128"/>
      <c r="I31" s="1129"/>
    </row>
    <row r="32" spans="2:9" ht="13.5">
      <c r="B32" s="1130"/>
      <c r="C32" s="1136"/>
      <c r="D32" s="1136"/>
      <c r="E32" s="1136"/>
      <c r="F32" s="1136"/>
      <c r="G32" s="1136"/>
      <c r="H32" s="1136"/>
      <c r="I32" s="1132"/>
    </row>
    <row r="33" spans="2:9" ht="13.5">
      <c r="B33" s="1130"/>
      <c r="C33" s="1136"/>
      <c r="D33" s="1136"/>
      <c r="E33" s="1136"/>
      <c r="F33" s="1136"/>
      <c r="G33" s="1136"/>
      <c r="H33" s="1136"/>
      <c r="I33" s="1132"/>
    </row>
    <row r="34" spans="2:9" ht="13.5">
      <c r="B34" s="1130"/>
      <c r="C34" s="1136"/>
      <c r="D34" s="1136"/>
      <c r="E34" s="1136"/>
      <c r="F34" s="1136"/>
      <c r="G34" s="1136"/>
      <c r="H34" s="1136"/>
      <c r="I34" s="1132"/>
    </row>
    <row r="35" spans="2:9" ht="13.5">
      <c r="B35" s="1133"/>
      <c r="C35" s="1134"/>
      <c r="D35" s="1134"/>
      <c r="E35" s="1134"/>
      <c r="F35" s="1134"/>
      <c r="G35" s="1134"/>
      <c r="H35" s="1134"/>
      <c r="I35" s="1135"/>
    </row>
    <row r="36" spans="2:9" ht="13.5">
      <c r="B36" s="10"/>
      <c r="C36" s="10"/>
      <c r="D36" s="10"/>
      <c r="E36" s="10"/>
      <c r="F36" s="10"/>
      <c r="G36" s="10"/>
      <c r="H36" s="10"/>
      <c r="I36" s="10"/>
    </row>
    <row r="37" spans="1:9" ht="13.5" customHeight="1">
      <c r="A37" s="1127" t="s">
        <v>48</v>
      </c>
      <c r="B37" s="1128"/>
      <c r="C37" s="1129"/>
      <c r="D37" s="1127" t="s">
        <v>49</v>
      </c>
      <c r="E37" s="1128"/>
      <c r="F37" s="1128"/>
      <c r="G37" s="1128"/>
      <c r="H37" s="1128"/>
      <c r="I37" s="1129"/>
    </row>
    <row r="38" spans="1:9" ht="13.5">
      <c r="A38" s="1130"/>
      <c r="B38" s="1131"/>
      <c r="C38" s="1132"/>
      <c r="D38" s="1130"/>
      <c r="E38" s="1131"/>
      <c r="F38" s="1131"/>
      <c r="G38" s="1131"/>
      <c r="H38" s="1131"/>
      <c r="I38" s="1132"/>
    </row>
    <row r="39" spans="1:9" ht="13.5">
      <c r="A39" s="1130"/>
      <c r="B39" s="1131"/>
      <c r="C39" s="1132"/>
      <c r="D39" s="1130"/>
      <c r="E39" s="1131"/>
      <c r="F39" s="1131"/>
      <c r="G39" s="1131"/>
      <c r="H39" s="1131"/>
      <c r="I39" s="1132"/>
    </row>
    <row r="40" spans="1:9" ht="13.5">
      <c r="A40" s="1133"/>
      <c r="B40" s="1134"/>
      <c r="C40" s="1135"/>
      <c r="D40" s="1133"/>
      <c r="E40" s="1134"/>
      <c r="F40" s="1134"/>
      <c r="G40" s="1134"/>
      <c r="H40" s="1134"/>
      <c r="I40" s="1135"/>
    </row>
    <row r="41" spans="1:9" ht="13.5">
      <c r="A41" s="10"/>
      <c r="B41" s="1137" t="s">
        <v>50</v>
      </c>
      <c r="C41" s="1138"/>
      <c r="D41" s="1138"/>
      <c r="E41" s="1138"/>
      <c r="F41" s="1138"/>
      <c r="G41" s="1138"/>
      <c r="H41" s="1138"/>
      <c r="I41" s="1138"/>
    </row>
    <row r="42" spans="1:9" ht="13.5">
      <c r="A42" s="6" t="s">
        <v>51</v>
      </c>
      <c r="B42" s="6"/>
      <c r="C42" s="6"/>
      <c r="D42" s="6"/>
      <c r="E42" s="6"/>
      <c r="F42" s="6"/>
      <c r="G42" s="6"/>
      <c r="H42" s="6"/>
      <c r="I42" s="6"/>
    </row>
    <row r="43" spans="1:9" ht="13.5">
      <c r="A43" s="6" t="s">
        <v>52</v>
      </c>
      <c r="B43" s="6"/>
      <c r="C43" s="6"/>
      <c r="D43" s="6"/>
      <c r="E43" s="6"/>
      <c r="F43" s="6"/>
      <c r="G43" s="6"/>
      <c r="H43" s="6"/>
      <c r="I43" s="6"/>
    </row>
    <row r="44" spans="1:9" ht="13.5">
      <c r="A44" s="2" t="s">
        <v>53</v>
      </c>
      <c r="B44" s="6"/>
      <c r="C44" s="6"/>
      <c r="D44" s="6"/>
      <c r="E44" s="6"/>
      <c r="F44" s="6"/>
      <c r="G44" s="6"/>
      <c r="H44" s="6"/>
      <c r="I44" s="6"/>
    </row>
    <row r="45" spans="2:9" ht="13.5">
      <c r="B45" s="1127" t="s">
        <v>54</v>
      </c>
      <c r="C45" s="1128"/>
      <c r="D45" s="1128"/>
      <c r="E45" s="1128"/>
      <c r="F45" s="1128"/>
      <c r="G45" s="1128"/>
      <c r="H45" s="1128"/>
      <c r="I45" s="1129"/>
    </row>
    <row r="46" spans="2:9" ht="13.5">
      <c r="B46" s="1130"/>
      <c r="C46" s="1131"/>
      <c r="D46" s="1131"/>
      <c r="E46" s="1131"/>
      <c r="F46" s="1131"/>
      <c r="G46" s="1131"/>
      <c r="H46" s="1131"/>
      <c r="I46" s="1132"/>
    </row>
    <row r="47" spans="2:9" ht="13.5">
      <c r="B47" s="1130"/>
      <c r="C47" s="1131"/>
      <c r="D47" s="1131"/>
      <c r="E47" s="1131"/>
      <c r="F47" s="1131"/>
      <c r="G47" s="1131"/>
      <c r="H47" s="1131"/>
      <c r="I47" s="1132"/>
    </row>
    <row r="48" spans="2:9" ht="13.5">
      <c r="B48" s="1133"/>
      <c r="C48" s="1134"/>
      <c r="D48" s="1134"/>
      <c r="E48" s="1134"/>
      <c r="F48" s="1134"/>
      <c r="G48" s="1134"/>
      <c r="H48" s="1134"/>
      <c r="I48" s="1135"/>
    </row>
    <row r="49" spans="1:9" ht="13.5">
      <c r="A49" s="6" t="s">
        <v>55</v>
      </c>
      <c r="B49" s="6"/>
      <c r="C49" s="6"/>
      <c r="D49" s="6"/>
      <c r="E49" s="6"/>
      <c r="F49" s="6"/>
      <c r="G49" s="6"/>
      <c r="H49" s="6"/>
      <c r="I49" s="6"/>
    </row>
    <row r="50" spans="1:9" ht="13.5">
      <c r="A50" s="6" t="s">
        <v>56</v>
      </c>
      <c r="B50" s="6"/>
      <c r="C50" s="6"/>
      <c r="D50" s="6"/>
      <c r="E50" s="6"/>
      <c r="F50" s="6"/>
      <c r="G50" s="6"/>
      <c r="H50" s="6"/>
      <c r="I50" s="6"/>
    </row>
    <row r="51" spans="1:9" ht="13.5">
      <c r="A51" s="2" t="s">
        <v>57</v>
      </c>
      <c r="B51" s="6"/>
      <c r="C51" s="6"/>
      <c r="D51" s="6"/>
      <c r="E51" s="6"/>
      <c r="F51" s="6"/>
      <c r="G51" s="6"/>
      <c r="H51" s="6"/>
      <c r="I51" s="6"/>
    </row>
    <row r="52" spans="1:9" ht="13.5">
      <c r="A52" s="2"/>
      <c r="B52" s="6"/>
      <c r="C52" s="6"/>
      <c r="D52" s="6"/>
      <c r="E52" s="6"/>
      <c r="F52" s="6"/>
      <c r="G52" s="6"/>
      <c r="H52" s="6"/>
      <c r="I52" s="6"/>
    </row>
    <row r="53" spans="1:9" ht="13.5">
      <c r="A53" s="1127" t="s">
        <v>58</v>
      </c>
      <c r="B53" s="1128"/>
      <c r="C53" s="1129"/>
      <c r="D53" s="1127" t="s">
        <v>59</v>
      </c>
      <c r="E53" s="1128"/>
      <c r="F53" s="1128"/>
      <c r="G53" s="1128"/>
      <c r="H53" s="1128"/>
      <c r="I53" s="1129"/>
    </row>
    <row r="54" spans="1:9" ht="13.5">
      <c r="A54" s="1130"/>
      <c r="B54" s="1131"/>
      <c r="C54" s="1132"/>
      <c r="D54" s="1130"/>
      <c r="E54" s="1131"/>
      <c r="F54" s="1131"/>
      <c r="G54" s="1131"/>
      <c r="H54" s="1131"/>
      <c r="I54" s="1132"/>
    </row>
    <row r="55" spans="1:9" ht="13.5">
      <c r="A55" s="1130"/>
      <c r="B55" s="1131"/>
      <c r="C55" s="1132"/>
      <c r="D55" s="1130"/>
      <c r="E55" s="1131"/>
      <c r="F55" s="1131"/>
      <c r="G55" s="1131"/>
      <c r="H55" s="1131"/>
      <c r="I55" s="1132"/>
    </row>
    <row r="56" spans="1:9" ht="13.5">
      <c r="A56" s="1133"/>
      <c r="B56" s="1134"/>
      <c r="C56" s="1135"/>
      <c r="D56" s="1133"/>
      <c r="E56" s="1134"/>
      <c r="F56" s="1134"/>
      <c r="G56" s="1134"/>
      <c r="H56" s="1134"/>
      <c r="I56" s="1135"/>
    </row>
    <row r="57" spans="1:9" ht="13.5">
      <c r="A57" s="6" t="s">
        <v>60</v>
      </c>
      <c r="B57" s="6"/>
      <c r="C57" s="6"/>
      <c r="D57" s="6"/>
      <c r="E57" s="6"/>
      <c r="F57" s="6"/>
      <c r="G57" s="6"/>
      <c r="H57" s="6"/>
      <c r="I57" s="6"/>
    </row>
    <row r="58" spans="1:9" ht="13.5">
      <c r="A58" s="6" t="s">
        <v>61</v>
      </c>
      <c r="B58" s="6"/>
      <c r="C58" s="6"/>
      <c r="D58" s="6"/>
      <c r="E58" s="6"/>
      <c r="F58" s="6"/>
      <c r="G58" s="6"/>
      <c r="H58" s="6"/>
      <c r="I58" s="6"/>
    </row>
    <row r="59" spans="1:9" ht="13.5">
      <c r="A59" s="2" t="s">
        <v>62</v>
      </c>
      <c r="B59" s="6"/>
      <c r="C59" s="6"/>
      <c r="D59" s="6"/>
      <c r="E59" s="6"/>
      <c r="F59" s="6"/>
      <c r="G59" s="6"/>
      <c r="H59" s="6"/>
      <c r="I59" s="6"/>
    </row>
  </sheetData>
  <sheetProtection/>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rintOptions/>
  <pageMargins left="0.7" right="0.7" top="0.75" bottom="0.75" header="0.3" footer="0.3"/>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dc:creator>
  <cp:keywords/>
  <dc:description/>
  <cp:lastModifiedBy>宇陀市役所</cp:lastModifiedBy>
  <cp:lastPrinted>2020-03-05T08:10:58Z</cp:lastPrinted>
  <dcterms:created xsi:type="dcterms:W3CDTF">2020-02-21T08:37:11Z</dcterms:created>
  <dcterms:modified xsi:type="dcterms:W3CDTF">2020-03-09T01:29:22Z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